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3.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andra Castillo\Desktop\Plantilla Datos EITI 2017 y 2018\"/>
    </mc:Choice>
  </mc:AlternateContent>
  <bookViews>
    <workbookView xWindow="0" yWindow="0" windowWidth="20490" windowHeight="7155"/>
  </bookViews>
  <sheets>
    <sheet name="Introduction" sheetId="13" r:id="rId1"/>
    <sheet name="Parte 1 - Datos generales" sheetId="9" r:id="rId2"/>
    <sheet name="Parte 2 - Lista Divulgaciones" sheetId="15" r:id="rId3"/>
    <sheet name="Parte 3 - Entidades informantes" sheetId="12" r:id="rId4"/>
    <sheet name="Parte 4 - Ingresos del gobierno" sheetId="4" r:id="rId5"/>
    <sheet name="Parte 5 - Datos de empresas" sheetId="11" r:id="rId6"/>
    <sheet name="Lists" sheetId="10" state="hidden" r:id="rId7"/>
  </sheets>
  <externalReferences>
    <externalReference r:id="rId8"/>
    <externalReference r:id="rId9"/>
    <externalReference r:id="rId10"/>
  </externalReferences>
  <definedNames>
    <definedName name="Agency_type">Government_entity_type[[#All],[&lt; Tipo de organismo &gt;]]</definedName>
    <definedName name="Commodities_list">Table5_Commodities_list[HS Product Description w volumen]</definedName>
    <definedName name="Commodity_names">Table5_Commodities_list[HS Product Description]</definedName>
    <definedName name="Companies_list">Companies[Nombre completo de la empresa]</definedName>
    <definedName name="Countries_list">Table1_Country_codes_and_currencies[Country or Area name]</definedName>
    <definedName name="Currency_code_list">Table1_Country_codes_and_currencies[Currency code (ISO-4217)]</definedName>
    <definedName name="GFS_list">Table6_GFS_codes_classification[Combined]</definedName>
    <definedName name="Government_entities_list">Government_agencies[Nombre completo del organismo]</definedName>
    <definedName name="Project_phases_list">Table12[Project phases]</definedName>
    <definedName name="Projectname">Companies15[Nombre completo del proyecto]</definedName>
    <definedName name="Reporting_options_list">Table3_Reporting_options[List]</definedName>
    <definedName name="Revenue_stream_list">Government_revenues_table[Denominación del flujo de ingresos]</definedName>
    <definedName name="Sector_list">Table7_sectors[Sector(s)]</definedName>
    <definedName name="Simple_options_list">Table2_Simple_options[List]</definedName>
    <definedName name="Total_reconciled">Table10[Valor de ingresos]</definedName>
    <definedName name="Total_revenues">Government_revenues_table[Valor de ingresos]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6" i="15" l="1"/>
  <c r="F229" i="15"/>
  <c r="F228" i="15"/>
  <c r="F201" i="15"/>
  <c r="F198" i="15"/>
  <c r="F182" i="15"/>
  <c r="D170" i="15"/>
  <c r="F36" i="15"/>
  <c r="F35" i="15"/>
  <c r="J63" i="11"/>
  <c r="J66" i="4"/>
  <c r="I66" i="4"/>
  <c r="H63" i="11"/>
  <c r="E18" i="12" l="1"/>
  <c r="B52" i="4" l="1"/>
  <c r="C52" i="4"/>
  <c r="D52" i="4"/>
  <c r="E52" i="4"/>
  <c r="B43" i="4" l="1"/>
  <c r="C43" i="4"/>
  <c r="D43" i="4"/>
  <c r="E43" i="4"/>
  <c r="B44" i="4"/>
  <c r="C44" i="4"/>
  <c r="D44" i="4"/>
  <c r="E44" i="4"/>
  <c r="B45" i="4"/>
  <c r="C45" i="4"/>
  <c r="D45" i="4"/>
  <c r="E45" i="4"/>
  <c r="B46" i="4"/>
  <c r="C46" i="4"/>
  <c r="D46" i="4"/>
  <c r="E46" i="4"/>
  <c r="B47" i="4"/>
  <c r="C47" i="4"/>
  <c r="D47" i="4"/>
  <c r="E47" i="4"/>
  <c r="B48" i="4"/>
  <c r="C48" i="4"/>
  <c r="D48" i="4"/>
  <c r="E48" i="4"/>
  <c r="B49" i="4"/>
  <c r="C49" i="4"/>
  <c r="D49" i="4"/>
  <c r="E49" i="4"/>
  <c r="B50" i="4"/>
  <c r="C50" i="4"/>
  <c r="D50" i="4"/>
  <c r="E50" i="4"/>
  <c r="B51" i="4"/>
  <c r="C51" i="4"/>
  <c r="D51" i="4"/>
  <c r="E51" i="4"/>
  <c r="B53" i="4"/>
  <c r="C53" i="4"/>
  <c r="D53" i="4"/>
  <c r="E53" i="4"/>
  <c r="B54" i="4"/>
  <c r="C54" i="4"/>
  <c r="D54" i="4"/>
  <c r="E54" i="4"/>
  <c r="B23" i="4"/>
  <c r="C23" i="4"/>
  <c r="D23" i="4"/>
  <c r="E23" i="4"/>
  <c r="B24" i="4"/>
  <c r="C24" i="4"/>
  <c r="D24" i="4"/>
  <c r="E24" i="4"/>
  <c r="B25" i="4"/>
  <c r="C25" i="4"/>
  <c r="D25" i="4"/>
  <c r="E25" i="4"/>
  <c r="B26" i="4"/>
  <c r="C26" i="4"/>
  <c r="D26" i="4"/>
  <c r="E26" i="4"/>
  <c r="B27" i="4"/>
  <c r="C27" i="4"/>
  <c r="D27" i="4"/>
  <c r="E27" i="4"/>
  <c r="B28" i="4"/>
  <c r="C28" i="4"/>
  <c r="D28" i="4"/>
  <c r="E28" i="4"/>
  <c r="B29" i="4"/>
  <c r="C29" i="4"/>
  <c r="D29" i="4"/>
  <c r="E29" i="4"/>
  <c r="B30" i="4"/>
  <c r="C30" i="4"/>
  <c r="D30" i="4"/>
  <c r="E30" i="4"/>
  <c r="B31" i="4"/>
  <c r="C31" i="4"/>
  <c r="D31" i="4"/>
  <c r="E31" i="4"/>
  <c r="B32" i="4"/>
  <c r="C32" i="4"/>
  <c r="D32" i="4"/>
  <c r="E32" i="4"/>
  <c r="B33" i="4"/>
  <c r="C33" i="4"/>
  <c r="D33" i="4"/>
  <c r="E33" i="4"/>
  <c r="B34" i="4"/>
  <c r="C34" i="4"/>
  <c r="D34" i="4"/>
  <c r="E34" i="4"/>
  <c r="B35" i="4"/>
  <c r="C35" i="4"/>
  <c r="D35" i="4"/>
  <c r="E35" i="4"/>
  <c r="B36" i="4"/>
  <c r="C36" i="4"/>
  <c r="D36" i="4"/>
  <c r="E36" i="4"/>
  <c r="B37" i="4"/>
  <c r="C37" i="4"/>
  <c r="D37" i="4"/>
  <c r="E37" i="4"/>
  <c r="B38" i="4"/>
  <c r="C38" i="4"/>
  <c r="D38" i="4"/>
  <c r="E38" i="4"/>
  <c r="B39" i="4"/>
  <c r="C39" i="4"/>
  <c r="D39" i="4"/>
  <c r="E39" i="4"/>
  <c r="B40" i="4"/>
  <c r="C40" i="4"/>
  <c r="D40" i="4"/>
  <c r="E40" i="4"/>
  <c r="B41" i="4"/>
  <c r="C41" i="4"/>
  <c r="D41" i="4"/>
  <c r="E41" i="4"/>
  <c r="B42" i="4"/>
  <c r="C42" i="4"/>
  <c r="D42" i="4"/>
  <c r="E42" i="4"/>
  <c r="B55" i="4"/>
  <c r="C55" i="4"/>
  <c r="D55" i="4"/>
  <c r="E55" i="4"/>
  <c r="B166" i="15" l="1"/>
  <c r="B150" i="15"/>
  <c r="B148" i="15"/>
  <c r="B146" i="15"/>
  <c r="B131" i="15"/>
  <c r="B129" i="15"/>
  <c r="B127" i="15"/>
  <c r="B125" i="15"/>
  <c r="B123" i="15"/>
  <c r="B121" i="15"/>
  <c r="B119" i="15"/>
  <c r="B117" i="15"/>
  <c r="B115" i="15"/>
  <c r="B113" i="15"/>
  <c r="B111" i="15"/>
  <c r="B109" i="15"/>
  <c r="B107" i="15"/>
  <c r="B105" i="15"/>
  <c r="B103" i="15"/>
  <c r="B101" i="15"/>
  <c r="B95" i="15"/>
  <c r="B93" i="15"/>
  <c r="B91" i="15"/>
  <c r="B89" i="15"/>
  <c r="B87" i="15"/>
  <c r="B85" i="15"/>
  <c r="B83" i="15"/>
  <c r="B81" i="15"/>
  <c r="B79" i="15"/>
  <c r="B77" i="15"/>
  <c r="B75" i="15"/>
  <c r="B73" i="15"/>
  <c r="B71" i="15"/>
  <c r="B69" i="15"/>
  <c r="B67" i="15"/>
  <c r="B65" i="15"/>
  <c r="B63" i="15"/>
  <c r="E56" i="9" l="1"/>
  <c r="E53" i="9"/>
  <c r="E55" i="9"/>
  <c r="E54" i="9"/>
  <c r="B34" i="11"/>
  <c r="B31" i="11"/>
  <c r="B32" i="11"/>
  <c r="B29" i="11"/>
  <c r="B30" i="11"/>
  <c r="B24" i="11"/>
  <c r="B25" i="11"/>
  <c r="B26" i="11"/>
  <c r="B20" i="11"/>
  <c r="B21" i="11"/>
  <c r="B22" i="11"/>
  <c r="B16" i="11"/>
  <c r="B17" i="11"/>
  <c r="B18" i="11"/>
  <c r="J64" i="4" l="1"/>
  <c r="J61" i="11"/>
  <c r="B55" i="11"/>
  <c r="B56" i="11"/>
  <c r="B57" i="11"/>
  <c r="B58" i="11"/>
  <c r="B47" i="11"/>
  <c r="B48" i="11"/>
  <c r="B49" i="11"/>
  <c r="B50" i="11"/>
  <c r="B43" i="11" l="1"/>
  <c r="B39" i="11"/>
  <c r="B40" i="11"/>
  <c r="B41" i="11"/>
  <c r="B42" i="11"/>
  <c r="B44" i="11"/>
  <c r="B45" i="11"/>
  <c r="B46" i="11"/>
  <c r="B51" i="11"/>
  <c r="B52" i="11"/>
  <c r="B53" i="11"/>
  <c r="B54" i="11"/>
  <c r="H29" i="12" l="1"/>
  <c r="H28" i="12"/>
  <c r="H27" i="12"/>
  <c r="E27" i="9" l="1"/>
  <c r="E31" i="9" l="1"/>
  <c r="E30" i="9"/>
  <c r="E28" i="9"/>
  <c r="E17" i="9" l="1"/>
  <c r="E16" i="9"/>
  <c r="E15" i="9"/>
  <c r="E15" i="12" l="1"/>
  <c r="E16" i="12"/>
  <c r="E17" i="12"/>
  <c r="E19" i="12"/>
  <c r="E52" i="9" l="1"/>
  <c r="B27" i="11"/>
  <c r="H26" i="12"/>
  <c r="B15" i="11"/>
  <c r="B19" i="11"/>
  <c r="B23" i="11"/>
  <c r="B28" i="11"/>
  <c r="B33" i="11"/>
  <c r="B35" i="11"/>
  <c r="B36" i="11"/>
  <c r="B37" i="11"/>
  <c r="B38" i="11"/>
  <c r="B59" i="11"/>
  <c r="N4" i="4"/>
  <c r="B62" i="4"/>
  <c r="C62" i="4"/>
  <c r="D62" i="4"/>
  <c r="E62" i="4"/>
  <c r="D56" i="4"/>
  <c r="E57" i="4"/>
  <c r="D57" i="4"/>
  <c r="C57" i="4"/>
  <c r="B57" i="4"/>
  <c r="E56" i="4"/>
  <c r="C56" i="4"/>
  <c r="B56" i="4"/>
  <c r="E22" i="4"/>
  <c r="D22" i="4"/>
  <c r="C22" i="4"/>
  <c r="B22" i="4"/>
  <c r="C58" i="4"/>
  <c r="C59" i="4"/>
  <c r="C60" i="4"/>
  <c r="C61" i="4"/>
  <c r="D58" i="4"/>
  <c r="D59" i="4"/>
  <c r="D60" i="4"/>
  <c r="D61" i="4"/>
  <c r="E58" i="4"/>
  <c r="E59" i="4"/>
  <c r="E60" i="4"/>
  <c r="E61" i="4"/>
  <c r="B58" i="4"/>
  <c r="B59" i="4"/>
  <c r="B60" i="4"/>
  <c r="B61" i="4"/>
</calcChain>
</file>

<file path=xl/connections.xml><?xml version="1.0" encoding="utf-8"?>
<connections xmlns="http://schemas.openxmlformats.org/spreadsheetml/2006/main">
  <connection id="1" keepAlive="1" name="Query - Government_revenues_table" description="Connection to the 'Government_revenues_table' query in the workbook." type="5" refreshedVersion="0" background="1">
    <dbPr connection="Provider=Microsoft.Mashup.OleDb.1;Data Source=$Workbook$;Location=Government_revenues_table;Extended Properties=&quot;&quot;" command="SELECT * FROM [Government_revenues_table]"/>
  </connection>
  <connection id="2" keepAlive="1" name="Query - Government_revenues_table (2)" description="Connection to the 'Government_revenues_table (2)' query in the workbook." type="5" refreshedVersion="0" background="1">
    <dbPr connection="Provider=Microsoft.Mashup.OleDb.1;Data Source=$Workbook$;Location=Government_revenues_table (2);Extended Properties=&quot;&quot;" command="SELECT * FROM [Government_revenues_table (2)]"/>
  </connection>
</connections>
</file>

<file path=xl/sharedStrings.xml><?xml version="1.0" encoding="utf-8"?>
<sst xmlns="http://schemas.openxmlformats.org/spreadsheetml/2006/main" count="3628" uniqueCount="2106">
  <si>
    <t>Summary data template</t>
  </si>
  <si>
    <t>Afghanistan</t>
  </si>
  <si>
    <t>AF</t>
  </si>
  <si>
    <t>AFG</t>
  </si>
  <si>
    <t>Aland Islands</t>
  </si>
  <si>
    <t>AX</t>
  </si>
  <si>
    <t>ALA</t>
  </si>
  <si>
    <t>Albania</t>
  </si>
  <si>
    <t>AL</t>
  </si>
  <si>
    <t>ALB</t>
  </si>
  <si>
    <t>Algeria</t>
  </si>
  <si>
    <t>DZ</t>
  </si>
  <si>
    <t>DZA</t>
  </si>
  <si>
    <t>American Samoa</t>
  </si>
  <si>
    <t>AS</t>
  </si>
  <si>
    <t>ASM</t>
  </si>
  <si>
    <t>Andorra</t>
  </si>
  <si>
    <t>AD</t>
  </si>
  <si>
    <t>AND</t>
  </si>
  <si>
    <t>Angola</t>
  </si>
  <si>
    <t>AO</t>
  </si>
  <si>
    <t>AGO</t>
  </si>
  <si>
    <t>Anguilla</t>
  </si>
  <si>
    <t>AI</t>
  </si>
  <si>
    <t>AIA</t>
  </si>
  <si>
    <t>Antigua and Barbuda</t>
  </si>
  <si>
    <t>AG</t>
  </si>
  <si>
    <t>ATG</t>
  </si>
  <si>
    <t>Argentina</t>
  </si>
  <si>
    <t>AR</t>
  </si>
  <si>
    <t>ARG</t>
  </si>
  <si>
    <t>Armenia</t>
  </si>
  <si>
    <t>AM</t>
  </si>
  <si>
    <t>ARM</t>
  </si>
  <si>
    <t>Aruba</t>
  </si>
  <si>
    <t>AW</t>
  </si>
  <si>
    <t>ABW</t>
  </si>
  <si>
    <t>Australia</t>
  </si>
  <si>
    <t>AU</t>
  </si>
  <si>
    <t>AUS</t>
  </si>
  <si>
    <t>Austria</t>
  </si>
  <si>
    <t>AT</t>
  </si>
  <si>
    <t>AUT</t>
  </si>
  <si>
    <t>Azerbaijan</t>
  </si>
  <si>
    <t>AZ</t>
  </si>
  <si>
    <t>AZE</t>
  </si>
  <si>
    <t>Bahamas</t>
  </si>
  <si>
    <t>BS</t>
  </si>
  <si>
    <t>BHS</t>
  </si>
  <si>
    <t>Bahrain</t>
  </si>
  <si>
    <t>BH</t>
  </si>
  <si>
    <t>BHR</t>
  </si>
  <si>
    <t>Bangladesh</t>
  </si>
  <si>
    <t>BD</t>
  </si>
  <si>
    <t>BGD</t>
  </si>
  <si>
    <t>Barbados</t>
  </si>
  <si>
    <t>BB</t>
  </si>
  <si>
    <t>BRB</t>
  </si>
  <si>
    <t>Belarus</t>
  </si>
  <si>
    <t>BY</t>
  </si>
  <si>
    <t>BLR</t>
  </si>
  <si>
    <t>Belgium</t>
  </si>
  <si>
    <t>BE</t>
  </si>
  <si>
    <t>BEL</t>
  </si>
  <si>
    <t>Belize</t>
  </si>
  <si>
    <t>BZ</t>
  </si>
  <si>
    <t>BLZ</t>
  </si>
  <si>
    <t>Benin</t>
  </si>
  <si>
    <t>BJ</t>
  </si>
  <si>
    <t>BEN</t>
  </si>
  <si>
    <t>Bermuda</t>
  </si>
  <si>
    <t>BM</t>
  </si>
  <si>
    <t>BMU</t>
  </si>
  <si>
    <t>Bhutan</t>
  </si>
  <si>
    <t>BT</t>
  </si>
  <si>
    <t>BTN</t>
  </si>
  <si>
    <t>Bolivia</t>
  </si>
  <si>
    <t>BO</t>
  </si>
  <si>
    <t>BOL</t>
  </si>
  <si>
    <t>Bosnia and Herzegovina</t>
  </si>
  <si>
    <t>BA</t>
  </si>
  <si>
    <t>BIH</t>
  </si>
  <si>
    <t>Botswana</t>
  </si>
  <si>
    <t>BW</t>
  </si>
  <si>
    <t>BWA</t>
  </si>
  <si>
    <t>Brazil</t>
  </si>
  <si>
    <t>BR</t>
  </si>
  <si>
    <t>BRA</t>
  </si>
  <si>
    <t>British Virgin Islands</t>
  </si>
  <si>
    <t>VG</t>
  </si>
  <si>
    <t>VGB</t>
  </si>
  <si>
    <t>British Indian Ocean Territory</t>
  </si>
  <si>
    <t>IO</t>
  </si>
  <si>
    <t>IOT</t>
  </si>
  <si>
    <t>Brunei Darussalam</t>
  </si>
  <si>
    <t>BN</t>
  </si>
  <si>
    <t>BRN</t>
  </si>
  <si>
    <t>Bulgaria</t>
  </si>
  <si>
    <t>BG</t>
  </si>
  <si>
    <t>BGR</t>
  </si>
  <si>
    <t>Burkina Faso</t>
  </si>
  <si>
    <t>BF</t>
  </si>
  <si>
    <t>BFA</t>
  </si>
  <si>
    <t>Burundi</t>
  </si>
  <si>
    <t>BI</t>
  </si>
  <si>
    <t>BDI</t>
  </si>
  <si>
    <t>Cambodia</t>
  </si>
  <si>
    <t>KH</t>
  </si>
  <si>
    <t>KHM</t>
  </si>
  <si>
    <t>Cameroon</t>
  </si>
  <si>
    <t>CM</t>
  </si>
  <si>
    <t>CMR</t>
  </si>
  <si>
    <t>Canada</t>
  </si>
  <si>
    <t>CA</t>
  </si>
  <si>
    <t>CAN</t>
  </si>
  <si>
    <t>Cape Verde</t>
  </si>
  <si>
    <t>CV</t>
  </si>
  <si>
    <t>CPV</t>
  </si>
  <si>
    <t>Cayman Islands</t>
  </si>
  <si>
    <t>KY</t>
  </si>
  <si>
    <t>CYM</t>
  </si>
  <si>
    <t>Central African Republic</t>
  </si>
  <si>
    <t>CF</t>
  </si>
  <si>
    <t>CAF</t>
  </si>
  <si>
    <t>Chad</t>
  </si>
  <si>
    <t>TD</t>
  </si>
  <si>
    <t>TCD</t>
  </si>
  <si>
    <t>Chile</t>
  </si>
  <si>
    <t>CL</t>
  </si>
  <si>
    <t>CHL</t>
  </si>
  <si>
    <t>China</t>
  </si>
  <si>
    <t>CN</t>
  </si>
  <si>
    <t>CHN</t>
  </si>
  <si>
    <t>HK</t>
  </si>
  <si>
    <t>HKG</t>
  </si>
  <si>
    <t>MO</t>
  </si>
  <si>
    <t>MAC</t>
  </si>
  <si>
    <t>Christmas Island</t>
  </si>
  <si>
    <t>CX</t>
  </si>
  <si>
    <t>CXR</t>
  </si>
  <si>
    <t>Cocos (Keeling) Islands</t>
  </si>
  <si>
    <t>CC</t>
  </si>
  <si>
    <t>CCK</t>
  </si>
  <si>
    <t>Colombia</t>
  </si>
  <si>
    <t>CO</t>
  </si>
  <si>
    <t>COL</t>
  </si>
  <si>
    <t>Comoros</t>
  </si>
  <si>
    <t>KM</t>
  </si>
  <si>
    <t>COM</t>
  </si>
  <si>
    <t>CG</t>
  </si>
  <si>
    <t>COG</t>
  </si>
  <si>
    <t>CD</t>
  </si>
  <si>
    <t>COD</t>
  </si>
  <si>
    <t>Costa Rica</t>
  </si>
  <si>
    <t>CR</t>
  </si>
  <si>
    <t>CRI</t>
  </si>
  <si>
    <t>CI</t>
  </si>
  <si>
    <t>CIV</t>
  </si>
  <si>
    <t>Croatia</t>
  </si>
  <si>
    <t>HR</t>
  </si>
  <si>
    <t>HRV</t>
  </si>
  <si>
    <t>Cuba</t>
  </si>
  <si>
    <t>CU</t>
  </si>
  <si>
    <t>CUB</t>
  </si>
  <si>
    <t>Cyprus</t>
  </si>
  <si>
    <t>CY</t>
  </si>
  <si>
    <t>CYP</t>
  </si>
  <si>
    <t>Czech Republic</t>
  </si>
  <si>
    <t>CZ</t>
  </si>
  <si>
    <t>CZE</t>
  </si>
  <si>
    <t>Denmark</t>
  </si>
  <si>
    <t>DK</t>
  </si>
  <si>
    <t>DNK</t>
  </si>
  <si>
    <t>Djibouti</t>
  </si>
  <si>
    <t>DJ</t>
  </si>
  <si>
    <t>DJI</t>
  </si>
  <si>
    <t>Dominica</t>
  </si>
  <si>
    <t>DM</t>
  </si>
  <si>
    <t>DMA</t>
  </si>
  <si>
    <t>Dominican Republic</t>
  </si>
  <si>
    <t>DO</t>
  </si>
  <si>
    <t>DOM</t>
  </si>
  <si>
    <t>Ecuador</t>
  </si>
  <si>
    <t>EC</t>
  </si>
  <si>
    <t>ECU</t>
  </si>
  <si>
    <t>Egypt</t>
  </si>
  <si>
    <t>EG</t>
  </si>
  <si>
    <t>EGY</t>
  </si>
  <si>
    <t>El Salvador</t>
  </si>
  <si>
    <t>SV</t>
  </si>
  <si>
    <t>SLV</t>
  </si>
  <si>
    <t>Equatorial Guinea</t>
  </si>
  <si>
    <t>GQ</t>
  </si>
  <si>
    <t>GNQ</t>
  </si>
  <si>
    <t>Eritrea</t>
  </si>
  <si>
    <t>ER</t>
  </si>
  <si>
    <t>ERI</t>
  </si>
  <si>
    <t>Estonia</t>
  </si>
  <si>
    <t>EE</t>
  </si>
  <si>
    <t>EST</t>
  </si>
  <si>
    <t>Ethiopia</t>
  </si>
  <si>
    <t>ET</t>
  </si>
  <si>
    <t>ETH</t>
  </si>
  <si>
    <t>FK</t>
  </si>
  <si>
    <t>FLK</t>
  </si>
  <si>
    <t>Faroe Islands</t>
  </si>
  <si>
    <t>FO</t>
  </si>
  <si>
    <t>FRO</t>
  </si>
  <si>
    <t>Fiji</t>
  </si>
  <si>
    <t>FJ</t>
  </si>
  <si>
    <t>FJI</t>
  </si>
  <si>
    <t>Finland</t>
  </si>
  <si>
    <t>FI</t>
  </si>
  <si>
    <t>FIN</t>
  </si>
  <si>
    <t>France</t>
  </si>
  <si>
    <t>FR</t>
  </si>
  <si>
    <t>FRA</t>
  </si>
  <si>
    <t>French Guiana</t>
  </si>
  <si>
    <t>GF</t>
  </si>
  <si>
    <t>GUF</t>
  </si>
  <si>
    <t>French Polynesia</t>
  </si>
  <si>
    <t>PF</t>
  </si>
  <si>
    <t>PYF</t>
  </si>
  <si>
    <t>French Southern Territories</t>
  </si>
  <si>
    <t>TF</t>
  </si>
  <si>
    <t>ATF</t>
  </si>
  <si>
    <t>Gabon</t>
  </si>
  <si>
    <t>GA</t>
  </si>
  <si>
    <t>GAB</t>
  </si>
  <si>
    <t>Gambia</t>
  </si>
  <si>
    <t>GM</t>
  </si>
  <si>
    <t>GMB</t>
  </si>
  <si>
    <t>Georgia</t>
  </si>
  <si>
    <t>GE</t>
  </si>
  <si>
    <t>GEO</t>
  </si>
  <si>
    <t>Germany</t>
  </si>
  <si>
    <t>DE</t>
  </si>
  <si>
    <t>DEU</t>
  </si>
  <si>
    <t>Ghana</t>
  </si>
  <si>
    <t>GH</t>
  </si>
  <si>
    <t>GHA</t>
  </si>
  <si>
    <t>Gibraltar</t>
  </si>
  <si>
    <t>GI</t>
  </si>
  <si>
    <t>GIB</t>
  </si>
  <si>
    <t>Greece</t>
  </si>
  <si>
    <t>GR</t>
  </si>
  <si>
    <t>GRC</t>
  </si>
  <si>
    <t>Greenland</t>
  </si>
  <si>
    <t>GL</t>
  </si>
  <si>
    <t>GRL</t>
  </si>
  <si>
    <t>Grenada</t>
  </si>
  <si>
    <t>GD</t>
  </si>
  <si>
    <t>GRD</t>
  </si>
  <si>
    <t>Guadeloupe</t>
  </si>
  <si>
    <t>GP</t>
  </si>
  <si>
    <t>GLP</t>
  </si>
  <si>
    <t>Guam</t>
  </si>
  <si>
    <t>GU</t>
  </si>
  <si>
    <t>GUM</t>
  </si>
  <si>
    <t>Guatemala</t>
  </si>
  <si>
    <t>GT</t>
  </si>
  <si>
    <t>GTM</t>
  </si>
  <si>
    <t>Guernsey</t>
  </si>
  <si>
    <t>GG</t>
  </si>
  <si>
    <t>GGY</t>
  </si>
  <si>
    <t>Guinea</t>
  </si>
  <si>
    <t>GN</t>
  </si>
  <si>
    <t>GIN</t>
  </si>
  <si>
    <t>Guinea-Bissau</t>
  </si>
  <si>
    <t>GW</t>
  </si>
  <si>
    <t>GNB</t>
  </si>
  <si>
    <t>Guyana</t>
  </si>
  <si>
    <t>GY</t>
  </si>
  <si>
    <t>GUY</t>
  </si>
  <si>
    <t>Haiti</t>
  </si>
  <si>
    <t>HT</t>
  </si>
  <si>
    <t>HTI</t>
  </si>
  <si>
    <t>Heard and Mcdonald Islands</t>
  </si>
  <si>
    <t>HM</t>
  </si>
  <si>
    <t>HMD</t>
  </si>
  <si>
    <t>VA</t>
  </si>
  <si>
    <t>VAT</t>
  </si>
  <si>
    <t>Honduras</t>
  </si>
  <si>
    <t>HN</t>
  </si>
  <si>
    <t>HND</t>
  </si>
  <si>
    <t>Hungary</t>
  </si>
  <si>
    <t>HU</t>
  </si>
  <si>
    <t>HUN</t>
  </si>
  <si>
    <t>Iceland</t>
  </si>
  <si>
    <t>IS</t>
  </si>
  <si>
    <t>ISL</t>
  </si>
  <si>
    <t>India</t>
  </si>
  <si>
    <t>IN</t>
  </si>
  <si>
    <t>IND</t>
  </si>
  <si>
    <t>Indonesia</t>
  </si>
  <si>
    <t>ID</t>
  </si>
  <si>
    <t>IDN</t>
  </si>
  <si>
    <t>IR</t>
  </si>
  <si>
    <t>IRN</t>
  </si>
  <si>
    <t>Iraq</t>
  </si>
  <si>
    <t>IQ</t>
  </si>
  <si>
    <t>IRQ</t>
  </si>
  <si>
    <t>Ireland</t>
  </si>
  <si>
    <t>IE</t>
  </si>
  <si>
    <t>IRL</t>
  </si>
  <si>
    <t>Isle of Man</t>
  </si>
  <si>
    <t>IM</t>
  </si>
  <si>
    <t>IMN</t>
  </si>
  <si>
    <t>Israel</t>
  </si>
  <si>
    <t>IL</t>
  </si>
  <si>
    <t>ISR</t>
  </si>
  <si>
    <t>Italy</t>
  </si>
  <si>
    <t>IT</t>
  </si>
  <si>
    <t>ITA</t>
  </si>
  <si>
    <t>Jamaica</t>
  </si>
  <si>
    <t>JM</t>
  </si>
  <si>
    <t>JAM</t>
  </si>
  <si>
    <t>Japan</t>
  </si>
  <si>
    <t>JP</t>
  </si>
  <si>
    <t>JPN</t>
  </si>
  <si>
    <t>Jersey</t>
  </si>
  <si>
    <t>JE</t>
  </si>
  <si>
    <t>JEY</t>
  </si>
  <si>
    <t>Jordan</t>
  </si>
  <si>
    <t>JO</t>
  </si>
  <si>
    <t>JOR</t>
  </si>
  <si>
    <t>Kazakhstan</t>
  </si>
  <si>
    <t>KZ</t>
  </si>
  <si>
    <t>KAZ</t>
  </si>
  <si>
    <t>Kenya</t>
  </si>
  <si>
    <t>KE</t>
  </si>
  <si>
    <t>KEN</t>
  </si>
  <si>
    <t>Kiribati</t>
  </si>
  <si>
    <t>KI</t>
  </si>
  <si>
    <t>KIR</t>
  </si>
  <si>
    <t>Korea (North)</t>
  </si>
  <si>
    <t>KP</t>
  </si>
  <si>
    <t>PRK</t>
  </si>
  <si>
    <t>Korea (South)</t>
  </si>
  <si>
    <t>KR</t>
  </si>
  <si>
    <t>KOR</t>
  </si>
  <si>
    <t>Kuwait</t>
  </si>
  <si>
    <t>KW</t>
  </si>
  <si>
    <t>KWT</t>
  </si>
  <si>
    <t>KG</t>
  </si>
  <si>
    <t>KGZ</t>
  </si>
  <si>
    <t>Lao PDR</t>
  </si>
  <si>
    <t>LA</t>
  </si>
  <si>
    <t>LAO</t>
  </si>
  <si>
    <t>Latvia</t>
  </si>
  <si>
    <t>LV</t>
  </si>
  <si>
    <t>LVA</t>
  </si>
  <si>
    <t>Lebanon</t>
  </si>
  <si>
    <t>LB</t>
  </si>
  <si>
    <t>LBN</t>
  </si>
  <si>
    <t>Lesotho</t>
  </si>
  <si>
    <t>LS</t>
  </si>
  <si>
    <t>LSO</t>
  </si>
  <si>
    <t>Liberia</t>
  </si>
  <si>
    <t>LR</t>
  </si>
  <si>
    <t>LBR</t>
  </si>
  <si>
    <t>Libya</t>
  </si>
  <si>
    <t>LY</t>
  </si>
  <si>
    <t>LBY</t>
  </si>
  <si>
    <t>Liechtenstein</t>
  </si>
  <si>
    <t>LI</t>
  </si>
  <si>
    <t>LIE</t>
  </si>
  <si>
    <t>Lithuania</t>
  </si>
  <si>
    <t>LT</t>
  </si>
  <si>
    <t>LTU</t>
  </si>
  <si>
    <t>Luxembourg</t>
  </si>
  <si>
    <t>LU</t>
  </si>
  <si>
    <t>LUX</t>
  </si>
  <si>
    <t>MK</t>
  </si>
  <si>
    <t>MKD</t>
  </si>
  <si>
    <t>Madagascar</t>
  </si>
  <si>
    <t>MG</t>
  </si>
  <si>
    <t>MDG</t>
  </si>
  <si>
    <t>Malawi</t>
  </si>
  <si>
    <t>MW</t>
  </si>
  <si>
    <t>MWI</t>
  </si>
  <si>
    <t>Malaysia</t>
  </si>
  <si>
    <t>MY</t>
  </si>
  <si>
    <t>MYS</t>
  </si>
  <si>
    <t>Maldives</t>
  </si>
  <si>
    <t>MV</t>
  </si>
  <si>
    <t>MDV</t>
  </si>
  <si>
    <t>Mali</t>
  </si>
  <si>
    <t>ML</t>
  </si>
  <si>
    <t>MLI</t>
  </si>
  <si>
    <t>Malta</t>
  </si>
  <si>
    <t>MT</t>
  </si>
  <si>
    <t>MLT</t>
  </si>
  <si>
    <t>Marshall Islands</t>
  </si>
  <si>
    <t>MH</t>
  </si>
  <si>
    <t>MHL</t>
  </si>
  <si>
    <t>Martinique</t>
  </si>
  <si>
    <t>MQ</t>
  </si>
  <si>
    <t>MTQ</t>
  </si>
  <si>
    <t>Mauritania</t>
  </si>
  <si>
    <t>MR</t>
  </si>
  <si>
    <t>MRT</t>
  </si>
  <si>
    <t>Mauritius</t>
  </si>
  <si>
    <t>MU</t>
  </si>
  <si>
    <t>MUS</t>
  </si>
  <si>
    <t>Mayotte</t>
  </si>
  <si>
    <t>YT</t>
  </si>
  <si>
    <t>MYT</t>
  </si>
  <si>
    <t>Mexico</t>
  </si>
  <si>
    <t>MX</t>
  </si>
  <si>
    <t>MEX</t>
  </si>
  <si>
    <t>FM</t>
  </si>
  <si>
    <t>FSM</t>
  </si>
  <si>
    <t>Moldova</t>
  </si>
  <si>
    <t>MD</t>
  </si>
  <si>
    <t>MDA</t>
  </si>
  <si>
    <t>Monaco</t>
  </si>
  <si>
    <t>MC</t>
  </si>
  <si>
    <t>MCO</t>
  </si>
  <si>
    <t>Mongolia</t>
  </si>
  <si>
    <t>MN</t>
  </si>
  <si>
    <t>MNG</t>
  </si>
  <si>
    <t>Montenegro</t>
  </si>
  <si>
    <t>ME</t>
  </si>
  <si>
    <t>MNE</t>
  </si>
  <si>
    <t>Montserrat</t>
  </si>
  <si>
    <t>MS</t>
  </si>
  <si>
    <t>MSR</t>
  </si>
  <si>
    <t>Morocco</t>
  </si>
  <si>
    <t>MA</t>
  </si>
  <si>
    <t>MAR</t>
  </si>
  <si>
    <t>Mozambique</t>
  </si>
  <si>
    <t>MZ</t>
  </si>
  <si>
    <t>MOZ</t>
  </si>
  <si>
    <t>Myanmar</t>
  </si>
  <si>
    <t>MM</t>
  </si>
  <si>
    <t>MMR</t>
  </si>
  <si>
    <t>Namibia</t>
  </si>
  <si>
    <t>NA</t>
  </si>
  <si>
    <t>NAM</t>
  </si>
  <si>
    <t>Nauru</t>
  </si>
  <si>
    <t>NR</t>
  </si>
  <si>
    <t>NRU</t>
  </si>
  <si>
    <t>Nepal</t>
  </si>
  <si>
    <t>NP</t>
  </si>
  <si>
    <t>NPL</t>
  </si>
  <si>
    <t>Netherlands</t>
  </si>
  <si>
    <t>NL</t>
  </si>
  <si>
    <t>NLD</t>
  </si>
  <si>
    <t>Netherlands Antilles</t>
  </si>
  <si>
    <t>AN</t>
  </si>
  <si>
    <t>ANT</t>
  </si>
  <si>
    <t>New Caledonia</t>
  </si>
  <si>
    <t>NC</t>
  </si>
  <si>
    <t>NCL</t>
  </si>
  <si>
    <t>New Zealand</t>
  </si>
  <si>
    <t>NZ</t>
  </si>
  <si>
    <t>NZL</t>
  </si>
  <si>
    <t>Nicaragua</t>
  </si>
  <si>
    <t>NI</t>
  </si>
  <si>
    <t>NIC</t>
  </si>
  <si>
    <t>Niger</t>
  </si>
  <si>
    <t>NE</t>
  </si>
  <si>
    <t>NER</t>
  </si>
  <si>
    <t>Nigeria</t>
  </si>
  <si>
    <t>NG</t>
  </si>
  <si>
    <t>NGA</t>
  </si>
  <si>
    <t>Niue</t>
  </si>
  <si>
    <t>NU</t>
  </si>
  <si>
    <t>NIU</t>
  </si>
  <si>
    <t>Norfolk Island</t>
  </si>
  <si>
    <t>NF</t>
  </si>
  <si>
    <t>NFK</t>
  </si>
  <si>
    <t>Northern Mariana Islands</t>
  </si>
  <si>
    <t>MP</t>
  </si>
  <si>
    <t>MNP</t>
  </si>
  <si>
    <t>Norway</t>
  </si>
  <si>
    <t>NO</t>
  </si>
  <si>
    <t>NOR</t>
  </si>
  <si>
    <t>Oman</t>
  </si>
  <si>
    <t>OM</t>
  </si>
  <si>
    <t>OMN</t>
  </si>
  <si>
    <t>Pakistan</t>
  </si>
  <si>
    <t>PK</t>
  </si>
  <si>
    <t>PAK</t>
  </si>
  <si>
    <t>Palau</t>
  </si>
  <si>
    <t>PW</t>
  </si>
  <si>
    <t>PLW</t>
  </si>
  <si>
    <t>Palestinian Territory</t>
  </si>
  <si>
    <t>PS</t>
  </si>
  <si>
    <t>PSE</t>
  </si>
  <si>
    <t>Panama</t>
  </si>
  <si>
    <t>PA</t>
  </si>
  <si>
    <t>PAN</t>
  </si>
  <si>
    <t>Papua New Guinea</t>
  </si>
  <si>
    <t>PG</t>
  </si>
  <si>
    <t>PNG</t>
  </si>
  <si>
    <t>Paraguay</t>
  </si>
  <si>
    <t>PY</t>
  </si>
  <si>
    <t>PRY</t>
  </si>
  <si>
    <t>Peru</t>
  </si>
  <si>
    <t>PE</t>
  </si>
  <si>
    <t>PER</t>
  </si>
  <si>
    <t>Philippines</t>
  </si>
  <si>
    <t>PH</t>
  </si>
  <si>
    <t>PHL</t>
  </si>
  <si>
    <t>Pitcairn</t>
  </si>
  <si>
    <t>PN</t>
  </si>
  <si>
    <t>PCN</t>
  </si>
  <si>
    <t>Poland</t>
  </si>
  <si>
    <t>PL</t>
  </si>
  <si>
    <t>POL</t>
  </si>
  <si>
    <t>Portugal</t>
  </si>
  <si>
    <t>PT</t>
  </si>
  <si>
    <t>PRT</t>
  </si>
  <si>
    <t>Puerto Rico</t>
  </si>
  <si>
    <t>PR</t>
  </si>
  <si>
    <t>PRI</t>
  </si>
  <si>
    <t>Qatar</t>
  </si>
  <si>
    <t>QA</t>
  </si>
  <si>
    <t>QAT</t>
  </si>
  <si>
    <t>RE</t>
  </si>
  <si>
    <t>REU</t>
  </si>
  <si>
    <t>Romania</t>
  </si>
  <si>
    <t>RO</t>
  </si>
  <si>
    <t>ROU</t>
  </si>
  <si>
    <t>Russian Federation</t>
  </si>
  <si>
    <t>RU</t>
  </si>
  <si>
    <t>RUS</t>
  </si>
  <si>
    <t>Rwanda</t>
  </si>
  <si>
    <t>RW</t>
  </si>
  <si>
    <t>RWA</t>
  </si>
  <si>
    <t>BL</t>
  </si>
  <si>
    <t>BLM</t>
  </si>
  <si>
    <t>Saint Helena</t>
  </si>
  <si>
    <t>SH</t>
  </si>
  <si>
    <t>SHN</t>
  </si>
  <si>
    <t>Saint Kitts and Nevis</t>
  </si>
  <si>
    <t>KN</t>
  </si>
  <si>
    <t>KNA</t>
  </si>
  <si>
    <t>Saint Lucia</t>
  </si>
  <si>
    <t>LC</t>
  </si>
  <si>
    <t>LCA</t>
  </si>
  <si>
    <t>MF</t>
  </si>
  <si>
    <t>MAF</t>
  </si>
  <si>
    <t>Saint Pierre and Miquelon</t>
  </si>
  <si>
    <t>PM</t>
  </si>
  <si>
    <t>SPM</t>
  </si>
  <si>
    <t>Saint Vincent and Grenadines</t>
  </si>
  <si>
    <t>VC</t>
  </si>
  <si>
    <t>VCT</t>
  </si>
  <si>
    <t>Samoa</t>
  </si>
  <si>
    <t>WS</t>
  </si>
  <si>
    <t>WSM</t>
  </si>
  <si>
    <t>San Marino</t>
  </si>
  <si>
    <t>SM</t>
  </si>
  <si>
    <t>SMR</t>
  </si>
  <si>
    <t>Sao Tome and Principe</t>
  </si>
  <si>
    <t>ST</t>
  </si>
  <si>
    <t>STP</t>
  </si>
  <si>
    <t>Saudi Arabia</t>
  </si>
  <si>
    <t>SA</t>
  </si>
  <si>
    <t>SAU</t>
  </si>
  <si>
    <t>Senegal</t>
  </si>
  <si>
    <t>SN</t>
  </si>
  <si>
    <t>SEN</t>
  </si>
  <si>
    <t>Serbia</t>
  </si>
  <si>
    <t>RS</t>
  </si>
  <si>
    <t>SRB</t>
  </si>
  <si>
    <t>Seychelles</t>
  </si>
  <si>
    <t>SC</t>
  </si>
  <si>
    <t>SYC</t>
  </si>
  <si>
    <t>Sierra Leone</t>
  </si>
  <si>
    <t>SL</t>
  </si>
  <si>
    <t>SLE</t>
  </si>
  <si>
    <t>Singapore</t>
  </si>
  <si>
    <t>SG</t>
  </si>
  <si>
    <t>SGP</t>
  </si>
  <si>
    <t>Slovakia</t>
  </si>
  <si>
    <t>SK</t>
  </si>
  <si>
    <t>SVK</t>
  </si>
  <si>
    <t>Slovenia</t>
  </si>
  <si>
    <t>SI</t>
  </si>
  <si>
    <t>SVN</t>
  </si>
  <si>
    <t>Solomon Islands</t>
  </si>
  <si>
    <t>SB</t>
  </si>
  <si>
    <t>SLB</t>
  </si>
  <si>
    <t>Somalia</t>
  </si>
  <si>
    <t>SO</t>
  </si>
  <si>
    <t>SOM</t>
  </si>
  <si>
    <t>South Africa</t>
  </si>
  <si>
    <t>ZA</t>
  </si>
  <si>
    <t>ZAF</t>
  </si>
  <si>
    <t>South Georgia and the South Sandwich Islands</t>
  </si>
  <si>
    <t>GS</t>
  </si>
  <si>
    <t>SGS</t>
  </si>
  <si>
    <t>South Sudan</t>
  </si>
  <si>
    <t>SS</t>
  </si>
  <si>
    <t>SSD</t>
  </si>
  <si>
    <t>Spain</t>
  </si>
  <si>
    <t>ES</t>
  </si>
  <si>
    <t>ESP</t>
  </si>
  <si>
    <t>Sri Lanka</t>
  </si>
  <si>
    <t>LK</t>
  </si>
  <si>
    <t>LKA</t>
  </si>
  <si>
    <t>Sudan</t>
  </si>
  <si>
    <t>SD</t>
  </si>
  <si>
    <t>SDN</t>
  </si>
  <si>
    <t>Suriname</t>
  </si>
  <si>
    <t>SR</t>
  </si>
  <si>
    <t>SUR</t>
  </si>
  <si>
    <t>Svalbard and Jan Mayen Islands</t>
  </si>
  <si>
    <t>SJ</t>
  </si>
  <si>
    <t>SJM</t>
  </si>
  <si>
    <t>SZ</t>
  </si>
  <si>
    <t>SWZ</t>
  </si>
  <si>
    <t>Sweden</t>
  </si>
  <si>
    <t>SE</t>
  </si>
  <si>
    <t>SWE</t>
  </si>
  <si>
    <t>Switzerland</t>
  </si>
  <si>
    <t>CH</t>
  </si>
  <si>
    <t>CHE</t>
  </si>
  <si>
    <t>SY</t>
  </si>
  <si>
    <t>SYR</t>
  </si>
  <si>
    <t>TW</t>
  </si>
  <si>
    <t>TWN</t>
  </si>
  <si>
    <t>Tajikistan</t>
  </si>
  <si>
    <t>TJ</t>
  </si>
  <si>
    <t>TJK</t>
  </si>
  <si>
    <t>TZ</t>
  </si>
  <si>
    <t>TZA</t>
  </si>
  <si>
    <t>Thailand</t>
  </si>
  <si>
    <t>TH</t>
  </si>
  <si>
    <t>THA</t>
  </si>
  <si>
    <t>Timor-Leste</t>
  </si>
  <si>
    <t>TL</t>
  </si>
  <si>
    <t>TLS</t>
  </si>
  <si>
    <t>Togo</t>
  </si>
  <si>
    <t>TG</t>
  </si>
  <si>
    <t>TGO</t>
  </si>
  <si>
    <t>Tokelau</t>
  </si>
  <si>
    <t>TK</t>
  </si>
  <si>
    <t>TKL</t>
  </si>
  <si>
    <t>Tonga</t>
  </si>
  <si>
    <t>TO</t>
  </si>
  <si>
    <t>TON</t>
  </si>
  <si>
    <t>Trinidad and Tobago</t>
  </si>
  <si>
    <t>TT</t>
  </si>
  <si>
    <t>TTO</t>
  </si>
  <si>
    <t>Tunisia</t>
  </si>
  <si>
    <t>TN</t>
  </si>
  <si>
    <t>TUN</t>
  </si>
  <si>
    <t>Turkey</t>
  </si>
  <si>
    <t>TR</t>
  </si>
  <si>
    <t>TUR</t>
  </si>
  <si>
    <t>Turkmenistan</t>
  </si>
  <si>
    <t>TM</t>
  </si>
  <si>
    <t>TKM</t>
  </si>
  <si>
    <t>Turks and Caicos Islands</t>
  </si>
  <si>
    <t>TC</t>
  </si>
  <si>
    <t>TCA</t>
  </si>
  <si>
    <t>Tuvalu</t>
  </si>
  <si>
    <t>TV</t>
  </si>
  <si>
    <t>TUV</t>
  </si>
  <si>
    <t>Uganda</t>
  </si>
  <si>
    <t>UG</t>
  </si>
  <si>
    <t>UGA</t>
  </si>
  <si>
    <t>Ukraine</t>
  </si>
  <si>
    <t>UA</t>
  </si>
  <si>
    <t>UKR</t>
  </si>
  <si>
    <t>United Arab Emirates</t>
  </si>
  <si>
    <t>AE</t>
  </si>
  <si>
    <t>ARE</t>
  </si>
  <si>
    <t>United Kingdom</t>
  </si>
  <si>
    <t>GB</t>
  </si>
  <si>
    <t>GBR</t>
  </si>
  <si>
    <t>United States of America</t>
  </si>
  <si>
    <t>US</t>
  </si>
  <si>
    <t>USA</t>
  </si>
  <si>
    <t>Uruguay</t>
  </si>
  <si>
    <t>UY</t>
  </si>
  <si>
    <t>URY</t>
  </si>
  <si>
    <t>Uzbekistan</t>
  </si>
  <si>
    <t>UZ</t>
  </si>
  <si>
    <t>UZB</t>
  </si>
  <si>
    <t>Vanuatu</t>
  </si>
  <si>
    <t>VU</t>
  </si>
  <si>
    <t>VUT</t>
  </si>
  <si>
    <t>VE</t>
  </si>
  <si>
    <t>VEN</t>
  </si>
  <si>
    <t>Viet Nam</t>
  </si>
  <si>
    <t>VN</t>
  </si>
  <si>
    <t>VNM</t>
  </si>
  <si>
    <t>Virgin Islands, US</t>
  </si>
  <si>
    <t>VI</t>
  </si>
  <si>
    <t>VIR</t>
  </si>
  <si>
    <t>Wallis and Futuna Islands</t>
  </si>
  <si>
    <t>WF</t>
  </si>
  <si>
    <t>WLF</t>
  </si>
  <si>
    <t>Western Sahara</t>
  </si>
  <si>
    <t>EH</t>
  </si>
  <si>
    <t>ESH</t>
  </si>
  <si>
    <t>Yemen</t>
  </si>
  <si>
    <t>YE</t>
  </si>
  <si>
    <t>YEM</t>
  </si>
  <si>
    <t>Zambia</t>
  </si>
  <si>
    <t>ZM</t>
  </si>
  <si>
    <t>ZMB</t>
  </si>
  <si>
    <t>Zimbabwe</t>
  </si>
  <si>
    <t>ZW</t>
  </si>
  <si>
    <t>ZWE</t>
  </si>
  <si>
    <t>Tanzania</t>
  </si>
  <si>
    <t>Taiwan</t>
  </si>
  <si>
    <t>Hong Kong</t>
  </si>
  <si>
    <t>Macao</t>
  </si>
  <si>
    <t>Republic of the Congo</t>
  </si>
  <si>
    <t>Democratic Republic of Congo</t>
  </si>
  <si>
    <t>Reunion</t>
  </si>
  <si>
    <t>Saint-Barthelemy</t>
  </si>
  <si>
    <t>Cote d'Ivoire</t>
  </si>
  <si>
    <t>Falkland Islands</t>
  </si>
  <si>
    <t>Vatican</t>
  </si>
  <si>
    <t>Iran</t>
  </si>
  <si>
    <t>Kyrgyz Republic</t>
  </si>
  <si>
    <t>Macedonia</t>
  </si>
  <si>
    <t>Micronesia</t>
  </si>
  <si>
    <t>Saint-Martin</t>
  </si>
  <si>
    <t>Syria</t>
  </si>
  <si>
    <t>Venezuela</t>
  </si>
  <si>
    <t>Eswatini</t>
  </si>
  <si>
    <t>Country or Area name</t>
  </si>
  <si>
    <t>ISO Alpha-2 Code</t>
  </si>
  <si>
    <t>ISO Alpha-3 Code</t>
  </si>
  <si>
    <t>ISO Numeric Code (UN M49)</t>
  </si>
  <si>
    <t>4</t>
  </si>
  <si>
    <t>248</t>
  </si>
  <si>
    <t>8</t>
  </si>
  <si>
    <t>12</t>
  </si>
  <si>
    <t>16</t>
  </si>
  <si>
    <t>20</t>
  </si>
  <si>
    <t>24</t>
  </si>
  <si>
    <t>660</t>
  </si>
  <si>
    <t>28</t>
  </si>
  <si>
    <t>32</t>
  </si>
  <si>
    <t>51</t>
  </si>
  <si>
    <t>533</t>
  </si>
  <si>
    <t>36</t>
  </si>
  <si>
    <t>40</t>
  </si>
  <si>
    <t>31</t>
  </si>
  <si>
    <t>44</t>
  </si>
  <si>
    <t>48</t>
  </si>
  <si>
    <t>50</t>
  </si>
  <si>
    <t>52</t>
  </si>
  <si>
    <t>112</t>
  </si>
  <si>
    <t>56</t>
  </si>
  <si>
    <t>84</t>
  </si>
  <si>
    <t>204</t>
  </si>
  <si>
    <t>60</t>
  </si>
  <si>
    <t>64</t>
  </si>
  <si>
    <t>68</t>
  </si>
  <si>
    <t>70</t>
  </si>
  <si>
    <t>72</t>
  </si>
  <si>
    <t>76</t>
  </si>
  <si>
    <t>92</t>
  </si>
  <si>
    <t>86</t>
  </si>
  <si>
    <t>96</t>
  </si>
  <si>
    <t>100</t>
  </si>
  <si>
    <t>854</t>
  </si>
  <si>
    <t>108</t>
  </si>
  <si>
    <t>116</t>
  </si>
  <si>
    <t>120</t>
  </si>
  <si>
    <t>124</t>
  </si>
  <si>
    <t>132</t>
  </si>
  <si>
    <t>136</t>
  </si>
  <si>
    <t>140</t>
  </si>
  <si>
    <t>148</t>
  </si>
  <si>
    <t>152</t>
  </si>
  <si>
    <t>156</t>
  </si>
  <si>
    <t>344</t>
  </si>
  <si>
    <t>446</t>
  </si>
  <si>
    <t>162</t>
  </si>
  <si>
    <t>166</t>
  </si>
  <si>
    <t>170</t>
  </si>
  <si>
    <t>174</t>
  </si>
  <si>
    <t>178</t>
  </si>
  <si>
    <t>180</t>
  </si>
  <si>
    <t>188</t>
  </si>
  <si>
    <t>384</t>
  </si>
  <si>
    <t>191</t>
  </si>
  <si>
    <t>192</t>
  </si>
  <si>
    <t>196</t>
  </si>
  <si>
    <t>203</t>
  </si>
  <si>
    <t>208</t>
  </si>
  <si>
    <t>262</t>
  </si>
  <si>
    <t>212</t>
  </si>
  <si>
    <t>214</t>
  </si>
  <si>
    <t>218</t>
  </si>
  <si>
    <t>818</t>
  </si>
  <si>
    <t>222</t>
  </si>
  <si>
    <t>226</t>
  </si>
  <si>
    <t>232</t>
  </si>
  <si>
    <t>233</t>
  </si>
  <si>
    <t>231</t>
  </si>
  <si>
    <t>238</t>
  </si>
  <si>
    <t>234</t>
  </si>
  <si>
    <t>242</t>
  </si>
  <si>
    <t>246</t>
  </si>
  <si>
    <t>250</t>
  </si>
  <si>
    <t>254</t>
  </si>
  <si>
    <t>258</t>
  </si>
  <si>
    <t>260</t>
  </si>
  <si>
    <t>266</t>
  </si>
  <si>
    <t>270</t>
  </si>
  <si>
    <t>268</t>
  </si>
  <si>
    <t>276</t>
  </si>
  <si>
    <t>288</t>
  </si>
  <si>
    <t>292</t>
  </si>
  <si>
    <t>300</t>
  </si>
  <si>
    <t>304</t>
  </si>
  <si>
    <t>308</t>
  </si>
  <si>
    <t>312</t>
  </si>
  <si>
    <t>316</t>
  </si>
  <si>
    <t>320</t>
  </si>
  <si>
    <t>831</t>
  </si>
  <si>
    <t>324</t>
  </si>
  <si>
    <t>624</t>
  </si>
  <si>
    <t>328</t>
  </si>
  <si>
    <t>332</t>
  </si>
  <si>
    <t>334</t>
  </si>
  <si>
    <t>336</t>
  </si>
  <si>
    <t>340</t>
  </si>
  <si>
    <t>348</t>
  </si>
  <si>
    <t>352</t>
  </si>
  <si>
    <t>356</t>
  </si>
  <si>
    <t>360</t>
  </si>
  <si>
    <t>364</t>
  </si>
  <si>
    <t>368</t>
  </si>
  <si>
    <t>372</t>
  </si>
  <si>
    <t>833</t>
  </si>
  <si>
    <t>376</t>
  </si>
  <si>
    <t>380</t>
  </si>
  <si>
    <t>388</t>
  </si>
  <si>
    <t>392</t>
  </si>
  <si>
    <t>832</t>
  </si>
  <si>
    <t>400</t>
  </si>
  <si>
    <t>398</t>
  </si>
  <si>
    <t>404</t>
  </si>
  <si>
    <t>296</t>
  </si>
  <si>
    <t>408</t>
  </si>
  <si>
    <t>410</t>
  </si>
  <si>
    <t>414</t>
  </si>
  <si>
    <t>417</t>
  </si>
  <si>
    <t>418</t>
  </si>
  <si>
    <t>428</t>
  </si>
  <si>
    <t>422</t>
  </si>
  <si>
    <t>426</t>
  </si>
  <si>
    <t>430</t>
  </si>
  <si>
    <t>434</t>
  </si>
  <si>
    <t>438</t>
  </si>
  <si>
    <t>440</t>
  </si>
  <si>
    <t>442</t>
  </si>
  <si>
    <t>807</t>
  </si>
  <si>
    <t>450</t>
  </si>
  <si>
    <t>454</t>
  </si>
  <si>
    <t>458</t>
  </si>
  <si>
    <t>462</t>
  </si>
  <si>
    <t>466</t>
  </si>
  <si>
    <t>470</t>
  </si>
  <si>
    <t>584</t>
  </si>
  <si>
    <t>474</t>
  </si>
  <si>
    <t>478</t>
  </si>
  <si>
    <t>480</t>
  </si>
  <si>
    <t>175</t>
  </si>
  <si>
    <t>484</t>
  </si>
  <si>
    <t>583</t>
  </si>
  <si>
    <t>498</t>
  </si>
  <si>
    <t>492</t>
  </si>
  <si>
    <t>496</t>
  </si>
  <si>
    <t>499</t>
  </si>
  <si>
    <t>500</t>
  </si>
  <si>
    <t>504</t>
  </si>
  <si>
    <t>508</t>
  </si>
  <si>
    <t>104</t>
  </si>
  <si>
    <t>516</t>
  </si>
  <si>
    <t>520</t>
  </si>
  <si>
    <t>524</t>
  </si>
  <si>
    <t>528</t>
  </si>
  <si>
    <t>530</t>
  </si>
  <si>
    <t>540</t>
  </si>
  <si>
    <t>554</t>
  </si>
  <si>
    <t>558</t>
  </si>
  <si>
    <t>562</t>
  </si>
  <si>
    <t>566</t>
  </si>
  <si>
    <t>570</t>
  </si>
  <si>
    <t>574</t>
  </si>
  <si>
    <t>580</t>
  </si>
  <si>
    <t>578</t>
  </si>
  <si>
    <t>512</t>
  </si>
  <si>
    <t>586</t>
  </si>
  <si>
    <t>585</t>
  </si>
  <si>
    <t>275</t>
  </si>
  <si>
    <t>591</t>
  </si>
  <si>
    <t>598</t>
  </si>
  <si>
    <t>600</t>
  </si>
  <si>
    <t>604</t>
  </si>
  <si>
    <t>608</t>
  </si>
  <si>
    <t>612</t>
  </si>
  <si>
    <t>616</t>
  </si>
  <si>
    <t>620</t>
  </si>
  <si>
    <t>630</t>
  </si>
  <si>
    <t>634</t>
  </si>
  <si>
    <t>638</t>
  </si>
  <si>
    <t>642</t>
  </si>
  <si>
    <t>643</t>
  </si>
  <si>
    <t>646</t>
  </si>
  <si>
    <t>652</t>
  </si>
  <si>
    <t>654</t>
  </si>
  <si>
    <t>659</t>
  </si>
  <si>
    <t>662</t>
  </si>
  <si>
    <t>663</t>
  </si>
  <si>
    <t>666</t>
  </si>
  <si>
    <t>670</t>
  </si>
  <si>
    <t>882</t>
  </si>
  <si>
    <t>674</t>
  </si>
  <si>
    <t>678</t>
  </si>
  <si>
    <t>682</t>
  </si>
  <si>
    <t>686</t>
  </si>
  <si>
    <t>688</t>
  </si>
  <si>
    <t>690</t>
  </si>
  <si>
    <t>694</t>
  </si>
  <si>
    <t>702</t>
  </si>
  <si>
    <t>703</t>
  </si>
  <si>
    <t>705</t>
  </si>
  <si>
    <t>90</t>
  </si>
  <si>
    <t>706</t>
  </si>
  <si>
    <t>710</t>
  </si>
  <si>
    <t>239</t>
  </si>
  <si>
    <t>728</t>
  </si>
  <si>
    <t>724</t>
  </si>
  <si>
    <t>144</t>
  </si>
  <si>
    <t>736</t>
  </si>
  <si>
    <t>740</t>
  </si>
  <si>
    <t>744</t>
  </si>
  <si>
    <t>748</t>
  </si>
  <si>
    <t>752</t>
  </si>
  <si>
    <t>756</t>
  </si>
  <si>
    <t>760</t>
  </si>
  <si>
    <t>158</t>
  </si>
  <si>
    <t>762</t>
  </si>
  <si>
    <t>834</t>
  </si>
  <si>
    <t>764</t>
  </si>
  <si>
    <t>626</t>
  </si>
  <si>
    <t>768</t>
  </si>
  <si>
    <t>772</t>
  </si>
  <si>
    <t>776</t>
  </si>
  <si>
    <t>780</t>
  </si>
  <si>
    <t>788</t>
  </si>
  <si>
    <t>792</t>
  </si>
  <si>
    <t>795</t>
  </si>
  <si>
    <t>796</t>
  </si>
  <si>
    <t>798</t>
  </si>
  <si>
    <t>800</t>
  </si>
  <si>
    <t>804</t>
  </si>
  <si>
    <t>784</t>
  </si>
  <si>
    <t>826</t>
  </si>
  <si>
    <t>840</t>
  </si>
  <si>
    <t>858</t>
  </si>
  <si>
    <t>860</t>
  </si>
  <si>
    <t>548</t>
  </si>
  <si>
    <t>862</t>
  </si>
  <si>
    <t>704</t>
  </si>
  <si>
    <t>850</t>
  </si>
  <si>
    <t>876</t>
  </si>
  <si>
    <t>732</t>
  </si>
  <si>
    <t>887</t>
  </si>
  <si>
    <t>894</t>
  </si>
  <si>
    <t>716</t>
  </si>
  <si>
    <t>Table 1 - Country codes</t>
  </si>
  <si>
    <t>Gas</t>
  </si>
  <si>
    <t>Country or area</t>
  </si>
  <si>
    <t>Fiscal year covered by this data file</t>
  </si>
  <si>
    <t>Table 2 - Simple options</t>
  </si>
  <si>
    <t>List</t>
  </si>
  <si>
    <t>No</t>
  </si>
  <si>
    <t>Currency</t>
  </si>
  <si>
    <t>AED</t>
  </si>
  <si>
    <t>United Arab Emirates dirham</t>
  </si>
  <si>
    <t>AFN</t>
  </si>
  <si>
    <t>Afghan afghani</t>
  </si>
  <si>
    <t>ALL</t>
  </si>
  <si>
    <t>Albanian lek</t>
  </si>
  <si>
    <t>AMD</t>
  </si>
  <si>
    <t>Armenian dram</t>
  </si>
  <si>
    <t>ANG</t>
  </si>
  <si>
    <t>Netherlands Antillean guilder</t>
  </si>
  <si>
    <t>AOA</t>
  </si>
  <si>
    <t>Angolan kwanza</t>
  </si>
  <si>
    <t>ARS</t>
  </si>
  <si>
    <t>Argentine peso</t>
  </si>
  <si>
    <t>AUD</t>
  </si>
  <si>
    <t>Australian dollar</t>
  </si>
  <si>
    <t>AWG</t>
  </si>
  <si>
    <t>Aruban florin</t>
  </si>
  <si>
    <t>AZN</t>
  </si>
  <si>
    <t>Azerbaijani manat</t>
  </si>
  <si>
    <t>BAM</t>
  </si>
  <si>
    <t>Bosnia and Herzegovina convertible mark</t>
  </si>
  <si>
    <t>BBD</t>
  </si>
  <si>
    <t>BDT</t>
  </si>
  <si>
    <t>Bangladeshi taka</t>
  </si>
  <si>
    <t>BGN</t>
  </si>
  <si>
    <t>BHD</t>
  </si>
  <si>
    <t>Bahraini dinar</t>
  </si>
  <si>
    <t>BIF</t>
  </si>
  <si>
    <t>Burundian franc</t>
  </si>
  <si>
    <t>BMD</t>
  </si>
  <si>
    <t>Bermudian dollar</t>
  </si>
  <si>
    <t>BND</t>
  </si>
  <si>
    <t>Brunei dollar</t>
  </si>
  <si>
    <t>BOB</t>
  </si>
  <si>
    <t>BRL</t>
  </si>
  <si>
    <t>Brazilian real</t>
  </si>
  <si>
    <t>BSD</t>
  </si>
  <si>
    <t>Bahamian dollar</t>
  </si>
  <si>
    <t>Bhutanese ngultrum</t>
  </si>
  <si>
    <t>BWP</t>
  </si>
  <si>
    <t>Botswana pula</t>
  </si>
  <si>
    <t>BZD</t>
  </si>
  <si>
    <t>Belize dollar</t>
  </si>
  <si>
    <t>CAD</t>
  </si>
  <si>
    <t>Canadian dollar</t>
  </si>
  <si>
    <t>CDF</t>
  </si>
  <si>
    <t>Congolese franc</t>
  </si>
  <si>
    <t>CHF</t>
  </si>
  <si>
    <t>Swiss franc</t>
  </si>
  <si>
    <t>CLF</t>
  </si>
  <si>
    <t>COP</t>
  </si>
  <si>
    <t>Colombian peso</t>
  </si>
  <si>
    <t>CRC</t>
  </si>
  <si>
    <t>Costa Rican colon</t>
  </si>
  <si>
    <t>CUC</t>
  </si>
  <si>
    <t>CVE</t>
  </si>
  <si>
    <t>CZK</t>
  </si>
  <si>
    <t>Czech koruna</t>
  </si>
  <si>
    <t>DJF</t>
  </si>
  <si>
    <t>Djiboutian franc</t>
  </si>
  <si>
    <t>DKK</t>
  </si>
  <si>
    <t>Danish krone</t>
  </si>
  <si>
    <t>DOP</t>
  </si>
  <si>
    <t>Dominican peso</t>
  </si>
  <si>
    <t>DZD</t>
  </si>
  <si>
    <t>Algerian dinar</t>
  </si>
  <si>
    <t>EGP</t>
  </si>
  <si>
    <t>Egyptian pound</t>
  </si>
  <si>
    <t>ERN</t>
  </si>
  <si>
    <t>Eritrean nakfa</t>
  </si>
  <si>
    <t>ETB</t>
  </si>
  <si>
    <t>Ethiopian birr</t>
  </si>
  <si>
    <t>EUR</t>
  </si>
  <si>
    <t>Euro</t>
  </si>
  <si>
    <t>FJD</t>
  </si>
  <si>
    <t>FKP</t>
  </si>
  <si>
    <t>Falkland Islands pound</t>
  </si>
  <si>
    <t>GBP</t>
  </si>
  <si>
    <t>Pound sterling</t>
  </si>
  <si>
    <t>GEL</t>
  </si>
  <si>
    <t>Georgian lari</t>
  </si>
  <si>
    <t>GHS</t>
  </si>
  <si>
    <t>Ghanaian cedi</t>
  </si>
  <si>
    <t>GIP</t>
  </si>
  <si>
    <t>Gibraltar pound</t>
  </si>
  <si>
    <t>GMD</t>
  </si>
  <si>
    <t>Gambian dalasi</t>
  </si>
  <si>
    <t>GNF</t>
  </si>
  <si>
    <t>Guinean franc</t>
  </si>
  <si>
    <t>GTQ</t>
  </si>
  <si>
    <t>Guatemalan quetzal</t>
  </si>
  <si>
    <t>GYD</t>
  </si>
  <si>
    <t>HKD</t>
  </si>
  <si>
    <t>HNL</t>
  </si>
  <si>
    <t>HRK</t>
  </si>
  <si>
    <t>HTG</t>
  </si>
  <si>
    <t>HUF</t>
  </si>
  <si>
    <t>IDR</t>
  </si>
  <si>
    <t>ILS</t>
  </si>
  <si>
    <t>INR</t>
  </si>
  <si>
    <t>IQD</t>
  </si>
  <si>
    <t>Iraqi dinar</t>
  </si>
  <si>
    <t>IRR</t>
  </si>
  <si>
    <t>ISK</t>
  </si>
  <si>
    <t>Icelandic króna</t>
  </si>
  <si>
    <t>JMD</t>
  </si>
  <si>
    <t>JOD</t>
  </si>
  <si>
    <t>JPY</t>
  </si>
  <si>
    <t>KES</t>
  </si>
  <si>
    <t>KGS</t>
  </si>
  <si>
    <t>KHR</t>
  </si>
  <si>
    <t>KMF</t>
  </si>
  <si>
    <t>KPW</t>
  </si>
  <si>
    <t>KRW</t>
  </si>
  <si>
    <t>KWD</t>
  </si>
  <si>
    <t>KYD</t>
  </si>
  <si>
    <t>KZT</t>
  </si>
  <si>
    <t>LAK</t>
  </si>
  <si>
    <t>LBP</t>
  </si>
  <si>
    <t>LKR</t>
  </si>
  <si>
    <t>LRD</t>
  </si>
  <si>
    <t>LSL</t>
  </si>
  <si>
    <t>Lesotho loti</t>
  </si>
  <si>
    <t>LYD</t>
  </si>
  <si>
    <t>MAD</t>
  </si>
  <si>
    <t>MDL</t>
  </si>
  <si>
    <t>MGA</t>
  </si>
  <si>
    <t>Macedonian denar</t>
  </si>
  <si>
    <t>MMK</t>
  </si>
  <si>
    <t>MNT</t>
  </si>
  <si>
    <t>MOP</t>
  </si>
  <si>
    <t>MUR</t>
  </si>
  <si>
    <t>MVR</t>
  </si>
  <si>
    <t>MWK</t>
  </si>
  <si>
    <t>Malawian kwacha</t>
  </si>
  <si>
    <t>MXN</t>
  </si>
  <si>
    <t>MYR</t>
  </si>
  <si>
    <t>MZN</t>
  </si>
  <si>
    <t>NAD</t>
  </si>
  <si>
    <t>NGN</t>
  </si>
  <si>
    <t>NIO</t>
  </si>
  <si>
    <t>NOK</t>
  </si>
  <si>
    <t>NPR</t>
  </si>
  <si>
    <t>NZD</t>
  </si>
  <si>
    <t>OMR</t>
  </si>
  <si>
    <t>PAB</t>
  </si>
  <si>
    <t>Panamanian balboa</t>
  </si>
  <si>
    <t>PEN</t>
  </si>
  <si>
    <t>Peruvian Sol</t>
  </si>
  <si>
    <t>PGK</t>
  </si>
  <si>
    <t>PHP</t>
  </si>
  <si>
    <t>PKR</t>
  </si>
  <si>
    <t>PLN</t>
  </si>
  <si>
    <t>PYG</t>
  </si>
  <si>
    <t>Paraguayan guaraní</t>
  </si>
  <si>
    <t>QAR</t>
  </si>
  <si>
    <t>RON</t>
  </si>
  <si>
    <t>RSD</t>
  </si>
  <si>
    <t>RUB</t>
  </si>
  <si>
    <t>RWF</t>
  </si>
  <si>
    <t>SAR</t>
  </si>
  <si>
    <t>SBD</t>
  </si>
  <si>
    <t>SCR</t>
  </si>
  <si>
    <t>SDG</t>
  </si>
  <si>
    <t>SEK</t>
  </si>
  <si>
    <t>SGD</t>
  </si>
  <si>
    <t>SHP</t>
  </si>
  <si>
    <t>SLL</t>
  </si>
  <si>
    <t>Sierra Leonean leone</t>
  </si>
  <si>
    <t>SOS</t>
  </si>
  <si>
    <t>SRD</t>
  </si>
  <si>
    <t>Surinamese dollar</t>
  </si>
  <si>
    <t>SSP</t>
  </si>
  <si>
    <t>SYP</t>
  </si>
  <si>
    <t>SZL</t>
  </si>
  <si>
    <t>THB</t>
  </si>
  <si>
    <t>TJS</t>
  </si>
  <si>
    <t>TMT</t>
  </si>
  <si>
    <t>TND</t>
  </si>
  <si>
    <t>Tunisian dinar</t>
  </si>
  <si>
    <t>TOP</t>
  </si>
  <si>
    <t>TRY</t>
  </si>
  <si>
    <t>Turkish lira</t>
  </si>
  <si>
    <t>TTD</t>
  </si>
  <si>
    <t>TWD</t>
  </si>
  <si>
    <t>New Taiwan dollar</t>
  </si>
  <si>
    <t>TZS</t>
  </si>
  <si>
    <t>Tanzanian shilling</t>
  </si>
  <si>
    <t>UAH</t>
  </si>
  <si>
    <t>UGX</t>
  </si>
  <si>
    <t>Ugandan shilling</t>
  </si>
  <si>
    <t>USD</t>
  </si>
  <si>
    <t>United States dollar</t>
  </si>
  <si>
    <t>UYU</t>
  </si>
  <si>
    <t>UZS</t>
  </si>
  <si>
    <t>VEF</t>
  </si>
  <si>
    <t>VND</t>
  </si>
  <si>
    <t>VUV</t>
  </si>
  <si>
    <t>WST</t>
  </si>
  <si>
    <t>Samoan tala</t>
  </si>
  <si>
    <t>XAF</t>
  </si>
  <si>
    <t>XCD</t>
  </si>
  <si>
    <t>East Caribbean dollar</t>
  </si>
  <si>
    <t>XOF</t>
  </si>
  <si>
    <t>YER</t>
  </si>
  <si>
    <t>ZAR</t>
  </si>
  <si>
    <t>ZMW</t>
  </si>
  <si>
    <t>Barbadian dollar</t>
  </si>
  <si>
    <t>Bulgarian lev (old)</t>
  </si>
  <si>
    <t>Bolivian boliviano</t>
  </si>
  <si>
    <t>-</t>
  </si>
  <si>
    <t>BYR</t>
  </si>
  <si>
    <t>Belarussian ruble</t>
  </si>
  <si>
    <t>Chilean Unidad de Fomento</t>
  </si>
  <si>
    <t>CNH</t>
  </si>
  <si>
    <t>Chinese yuan renminbi (offshore)</t>
  </si>
  <si>
    <t>Cuban peso convertible</t>
  </si>
  <si>
    <t>Cape Verdean escudo</t>
  </si>
  <si>
    <t>Fijian dollar</t>
  </si>
  <si>
    <t>GGP</t>
  </si>
  <si>
    <t>Pound</t>
  </si>
  <si>
    <t>Guyanese Dollar</t>
  </si>
  <si>
    <t>Hong Kong Dollar</t>
  </si>
  <si>
    <t>Honduran Lempira</t>
  </si>
  <si>
    <t>Croatian Kuna</t>
  </si>
  <si>
    <t>Haitian Gourde</t>
  </si>
  <si>
    <t>Hungarian Forint</t>
  </si>
  <si>
    <t>Indonesian Rupiah</t>
  </si>
  <si>
    <t>Israeli New Shekel</t>
  </si>
  <si>
    <t>IMP</t>
  </si>
  <si>
    <t>Isle of Man Pound</t>
  </si>
  <si>
    <t>Indian Rupee</t>
  </si>
  <si>
    <t>Iranian Rial</t>
  </si>
  <si>
    <t>JEP</t>
  </si>
  <si>
    <t>Jersey Pound</t>
  </si>
  <si>
    <t>Jamaican Dollar</t>
  </si>
  <si>
    <t>Jordanian Dinar</t>
  </si>
  <si>
    <t>Japanese Yen</t>
  </si>
  <si>
    <t>Kenyan Shilling</t>
  </si>
  <si>
    <t>Kyrgyzstani Som</t>
  </si>
  <si>
    <t>Cambodian Riel</t>
  </si>
  <si>
    <t>Comorian Franc</t>
  </si>
  <si>
    <t>North Korean Won</t>
  </si>
  <si>
    <t>South Korean Won</t>
  </si>
  <si>
    <t>Kuwaiti Dinar</t>
  </si>
  <si>
    <t>Cayman Islands Dollar</t>
  </si>
  <si>
    <t>Kazakhstani Tenge</t>
  </si>
  <si>
    <t>Lao Kip</t>
  </si>
  <si>
    <t>Lebanese Pound</t>
  </si>
  <si>
    <t>Sri Lankan Rupee</t>
  </si>
  <si>
    <t>Liberian Dollar</t>
  </si>
  <si>
    <t>Libyan Dinar</t>
  </si>
  <si>
    <t>Moroccan Dirham</t>
  </si>
  <si>
    <t>Moldovan Leu</t>
  </si>
  <si>
    <t>Malagasy Ariary</t>
  </si>
  <si>
    <t>Burmese Kyat</t>
  </si>
  <si>
    <t>Mongolian Tugrik</t>
  </si>
  <si>
    <t>MRO</t>
  </si>
  <si>
    <t>Mauritanian Ouguiya</t>
  </si>
  <si>
    <t>Mauritian Rupee</t>
  </si>
  <si>
    <t>Maldivian Rufiyaa</t>
  </si>
  <si>
    <t>Mexican Peso</t>
  </si>
  <si>
    <t>Malaysian Ringgit</t>
  </si>
  <si>
    <t>Mozambique Metical</t>
  </si>
  <si>
    <t>Namibian Dollar</t>
  </si>
  <si>
    <t>Nigerian Naira</t>
  </si>
  <si>
    <t>Nicaraguan córdoba oro</t>
  </si>
  <si>
    <t>Norwegian Krone</t>
  </si>
  <si>
    <t>Nepalese Rupee</t>
  </si>
  <si>
    <t>New Zealand Dollar</t>
  </si>
  <si>
    <t>Omani Rial</t>
  </si>
  <si>
    <t>Papua New Guinean Kina</t>
  </si>
  <si>
    <t>Philippine Peso</t>
  </si>
  <si>
    <t>Pakistani Rupee</t>
  </si>
  <si>
    <t>Polish Zloty</t>
  </si>
  <si>
    <t>Qatari Riyal</t>
  </si>
  <si>
    <t>Romanian Leu</t>
  </si>
  <si>
    <t>Serbian Dinar</t>
  </si>
  <si>
    <t>Russian Ruble</t>
  </si>
  <si>
    <t>Rwandan Franc</t>
  </si>
  <si>
    <t>Saudi Riyal</t>
  </si>
  <si>
    <t>Solomon Islands Dollar</t>
  </si>
  <si>
    <t>Seychellois rupee</t>
  </si>
  <si>
    <t>Sudanese Pound</t>
  </si>
  <si>
    <t>Swedish Krona</t>
  </si>
  <si>
    <t>Singapore Dollar</t>
  </si>
  <si>
    <t>Saint Helena Pound</t>
  </si>
  <si>
    <t>Somali Shilling</t>
  </si>
  <si>
    <t>South Sudanese Pound</t>
  </si>
  <si>
    <t>STD</t>
  </si>
  <si>
    <t>São Tomé and Príncipe Dobra</t>
  </si>
  <si>
    <t>Syrian Pound</t>
  </si>
  <si>
    <t>Swazi Lilangeni</t>
  </si>
  <si>
    <t>Thai Baht</t>
  </si>
  <si>
    <t>Tajikistani Somoni</t>
  </si>
  <si>
    <t>Turkmenistan New Manat</t>
  </si>
  <si>
    <t>Tongan pa'anga</t>
  </si>
  <si>
    <t>Trinidad and Tobago Dollar</t>
  </si>
  <si>
    <t>TVD</t>
  </si>
  <si>
    <t>Tuvaluan dollar</t>
  </si>
  <si>
    <t>Ukrainian Hryvnia</t>
  </si>
  <si>
    <t>Uruguayan Peso</t>
  </si>
  <si>
    <t>Uzbekistani Som</t>
  </si>
  <si>
    <t>Venezuelan Bolívar fuerte</t>
  </si>
  <si>
    <t>Vietnamese Dong</t>
  </si>
  <si>
    <t>Vanuatu Vatu</t>
  </si>
  <si>
    <t>West African CFA franc</t>
  </si>
  <si>
    <t>Yemeni Rial</t>
  </si>
  <si>
    <t>South African Rand</t>
  </si>
  <si>
    <t>Zambian Kwacha</t>
  </si>
  <si>
    <t>Currency code (ISO-4217)</t>
  </si>
  <si>
    <t>Currency code num (ISO-4217)</t>
  </si>
  <si>
    <t>Central African CFA franc</t>
  </si>
  <si>
    <t>Macanese patca</t>
  </si>
  <si>
    <t>Kosovo</t>
  </si>
  <si>
    <t>XK</t>
  </si>
  <si>
    <t>XKX</t>
  </si>
  <si>
    <t>Data source</t>
  </si>
  <si>
    <t>Data coverage / scope</t>
  </si>
  <si>
    <t>Contact details: data submission</t>
  </si>
  <si>
    <t>Table 3 - Reporting options</t>
  </si>
  <si>
    <t>Table 4 - Currency code list</t>
  </si>
  <si>
    <t>Table 5 - Commodities list</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</si>
  <si>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</si>
  <si>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</si>
  <si>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</si>
  <si>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</si>
  <si>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</si>
  <si>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</si>
  <si>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</si>
  <si>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</si>
  <si>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</si>
  <si>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</si>
  <si>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</si>
  <si>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</si>
  <si>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</si>
  <si>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</si>
  <si>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</si>
  <si>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</si>
  <si>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</si>
  <si>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</si>
  <si>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</si>
  <si>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</si>
  <si>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</si>
  <si>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</si>
  <si>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</si>
  <si>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</si>
  <si>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</si>
  <si>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</si>
  <si>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</si>
  <si>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</si>
  <si>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</si>
  <si>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</si>
  <si>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</si>
  <si>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</si>
  <si>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</si>
  <si>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</si>
  <si>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</si>
  <si>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</si>
  <si>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</si>
  <si>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</si>
  <si>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</si>
  <si>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</si>
  <si>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</si>
  <si>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</si>
  <si>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</si>
  <si>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</si>
  <si>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</si>
  <si>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</si>
  <si>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</si>
  <si>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</si>
  <si>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</si>
  <si>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</si>
  <si>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</si>
  <si>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2701</t>
  </si>
  <si>
    <t>2702</t>
  </si>
  <si>
    <t>2703</t>
  </si>
  <si>
    <t>2704</t>
  </si>
  <si>
    <t>2705</t>
  </si>
  <si>
    <t>2706</t>
  </si>
  <si>
    <t>2707</t>
  </si>
  <si>
    <t>2708</t>
  </si>
  <si>
    <t>2709</t>
  </si>
  <si>
    <t>2710</t>
  </si>
  <si>
    <t>2711</t>
  </si>
  <si>
    <t>2712</t>
  </si>
  <si>
    <t>2713</t>
  </si>
  <si>
    <t>2714</t>
  </si>
  <si>
    <t>2715</t>
  </si>
  <si>
    <t>2716</t>
  </si>
  <si>
    <t>7102</t>
  </si>
  <si>
    <t>7106</t>
  </si>
  <si>
    <t>7108</t>
  </si>
  <si>
    <t>HS ProductCode</t>
  </si>
  <si>
    <t>HS Product Description</t>
  </si>
  <si>
    <t>oz</t>
  </si>
  <si>
    <t>GFS Code</t>
  </si>
  <si>
    <t>1112E1</t>
  </si>
  <si>
    <t>1112E2</t>
  </si>
  <si>
    <t>112E</t>
  </si>
  <si>
    <t>113E</t>
  </si>
  <si>
    <t>1141E</t>
  </si>
  <si>
    <t>1142E</t>
  </si>
  <si>
    <t>114521E</t>
  </si>
  <si>
    <t>114522E</t>
  </si>
  <si>
    <t>11451E</t>
  </si>
  <si>
    <t>1151E</t>
  </si>
  <si>
    <t>1152E</t>
  </si>
  <si>
    <t>1153E1</t>
  </si>
  <si>
    <t>116E</t>
  </si>
  <si>
    <t>1212E</t>
  </si>
  <si>
    <t>1412E1</t>
  </si>
  <si>
    <t>1412E2</t>
  </si>
  <si>
    <t>1413E</t>
  </si>
  <si>
    <t>1415E1</t>
  </si>
  <si>
    <t>1415E2</t>
  </si>
  <si>
    <t>1415E31</t>
  </si>
  <si>
    <t>1415E32</t>
  </si>
  <si>
    <t>1415E4</t>
  </si>
  <si>
    <t>1415E5</t>
  </si>
  <si>
    <t>1421E</t>
  </si>
  <si>
    <t>1422E</t>
  </si>
  <si>
    <t>143E</t>
  </si>
  <si>
    <t>144E1</t>
  </si>
  <si>
    <t>GFS description</t>
  </si>
  <si>
    <t>Table 6 - GFS Codes / Classification</t>
  </si>
  <si>
    <t>Combined</t>
  </si>
  <si>
    <t>GFS Level 1</t>
  </si>
  <si>
    <t>GFS Level 2</t>
  </si>
  <si>
    <t>GFS Level 3</t>
  </si>
  <si>
    <t>GFS Level 4</t>
  </si>
  <si>
    <t>Sector</t>
  </si>
  <si>
    <t>Sector(s)</t>
  </si>
  <si>
    <t>Total</t>
  </si>
  <si>
    <t>Table 7 - Sectors</t>
  </si>
  <si>
    <t>Project phases</t>
  </si>
  <si>
    <t>Table 8 - Project phases</t>
  </si>
  <si>
    <t>Reporting projects' list</t>
  </si>
  <si>
    <t>Mica (2525)</t>
  </si>
  <si>
    <t>Zinc (2608)</t>
  </si>
  <si>
    <t>Table 9 - Government entity types</t>
  </si>
  <si>
    <r>
      <rPr>
        <b/>
        <sz val="11"/>
        <rFont val="Franklin Gothic Book"/>
        <family val="2"/>
      </rPr>
      <t xml:space="preserve">Give us your feedback or report a conflict in the data! Write to us at  </t>
    </r>
    <r>
      <rPr>
        <b/>
        <u/>
        <sz val="11"/>
        <color rgb="FF188FBB"/>
        <rFont val="Franklin Gothic Book"/>
        <family val="2"/>
      </rPr>
      <t>data@eiti.org</t>
    </r>
  </si>
  <si>
    <r>
      <rPr>
        <i/>
        <sz val="10.5"/>
        <rFont val="Calibri"/>
        <family val="2"/>
      </rPr>
      <t xml:space="preserve">The International Secretariat can provide advice and support on request. Please contact </t>
    </r>
    <r>
      <rPr>
        <i/>
        <u/>
        <sz val="10.5"/>
        <color theme="10"/>
        <rFont val="Calibri"/>
        <family val="2"/>
      </rPr>
      <t>data@eiti.org</t>
    </r>
  </si>
  <si>
    <r>
      <rPr>
        <b/>
        <sz val="11"/>
        <color rgb="FF000000"/>
        <rFont val="Franklin Gothic Book"/>
        <family val="2"/>
      </rPr>
      <t>Parte 1 (Datos generales):</t>
    </r>
    <r>
      <rPr>
        <b/>
        <sz val="11"/>
        <color rgb="FF000000"/>
        <rFont val="Franklin Gothic Book"/>
        <family val="2"/>
      </rPr>
      <t xml:space="preserve"> </t>
    </r>
    <r>
      <rPr>
        <sz val="11"/>
        <color rgb="FF000000"/>
        <rFont val="Franklin Gothic Book"/>
        <family val="2"/>
      </rPr>
      <t>ingrese las características del país y de los datos.</t>
    </r>
  </si>
  <si>
    <r>
      <rPr>
        <b/>
        <sz val="11"/>
        <color rgb="FF000000"/>
        <rFont val="Franklin Gothic Book"/>
        <family val="2"/>
      </rPr>
      <t>Parte 2 (Autoverificación para divulgación):</t>
    </r>
    <r>
      <rPr>
        <b/>
        <sz val="11"/>
        <color rgb="FF000000"/>
        <rFont val="Franklin Gothic Book"/>
        <family val="2"/>
      </rPr>
      <t xml:space="preserve"> </t>
    </r>
    <r>
      <rPr>
        <sz val="11"/>
        <color rgb="FF000000"/>
        <rFont val="Franklin Gothic Book"/>
        <family val="2"/>
      </rPr>
      <t>ingrese los datos financieros contextuales y agregados correspondientes a los Requisitos EITI 2, 3, 4, 5 y 6.</t>
    </r>
  </si>
  <si>
    <r>
      <rPr>
        <b/>
        <sz val="11"/>
        <color rgb="FF000000"/>
        <rFont val="Franklin Gothic Book"/>
        <family val="2"/>
      </rPr>
      <t>Parte 3 (Entidades informantes):</t>
    </r>
    <r>
      <rPr>
        <b/>
        <sz val="11"/>
        <color rgb="FF000000"/>
        <rFont val="Franklin Gothic Book"/>
        <family val="2"/>
      </rPr>
      <t xml:space="preserve"> </t>
    </r>
    <r>
      <rPr>
        <sz val="11"/>
        <color rgb="FF000000"/>
        <rFont val="Franklin Gothic Book"/>
        <family val="2"/>
      </rPr>
      <t>ingrese las entidades informantes (organismos gubernamentales, empresas y proyectos) e información relacionada.</t>
    </r>
    <r>
      <rPr>
        <sz val="11"/>
        <color rgb="FF000000"/>
        <rFont val="Franklin Gothic Book"/>
        <family val="2"/>
      </rPr>
      <t xml:space="preserve"> </t>
    </r>
  </si>
  <si>
    <r>
      <rPr>
        <b/>
        <sz val="11"/>
        <color rgb="FF000000"/>
        <rFont val="Franklin Gothic Book"/>
        <family val="2"/>
      </rPr>
      <t>Parte 4 (Ingresos del gobierno):</t>
    </r>
    <r>
      <rPr>
        <b/>
        <sz val="11"/>
        <color rgb="FF000000"/>
        <rFont val="Franklin Gothic Book"/>
        <family val="2"/>
      </rPr>
      <t xml:space="preserve"> </t>
    </r>
    <r>
      <rPr>
        <sz val="11"/>
        <color rgb="FF000000"/>
        <rFont val="Franklin Gothic Book"/>
        <family val="2"/>
      </rPr>
      <t>ingrese los datos referentes a los ingresos del gobierno por flujo de ingresos, conforme a la clasificación de las EFP.</t>
    </r>
  </si>
  <si>
    <r>
      <rPr>
        <b/>
        <sz val="11"/>
        <color rgb="FF000000"/>
        <rFont val="Franklin Gothic Book"/>
        <family val="2"/>
      </rPr>
      <t>Parte 5 (Datos de empresas):</t>
    </r>
    <r>
      <rPr>
        <b/>
        <sz val="11"/>
        <color rgb="FF000000"/>
        <rFont val="Franklin Gothic Book"/>
        <family val="2"/>
      </rPr>
      <t xml:space="preserve"> </t>
    </r>
    <r>
      <rPr>
        <sz val="11"/>
        <color rgb="FF000000"/>
        <rFont val="Franklin Gothic Book"/>
        <family val="2"/>
      </rPr>
      <t>ingrese los datos a nivel de empresa y de proyecto por flujo de ingresos.</t>
    </r>
  </si>
  <si>
    <t>Este libro consta de cinco partes. Ingrese los datos comenzando por la parte 1 y avance hasta llegar a la parte 5</t>
  </si>
  <si>
    <r>
      <rPr>
        <b/>
        <sz val="11"/>
        <color theme="1"/>
        <rFont val="Franklin Gothic Book"/>
        <family val="2"/>
      </rPr>
      <t xml:space="preserve">La presente plantilla debería </t>
    </r>
    <r>
      <rPr>
        <b/>
        <u/>
        <sz val="11"/>
        <color rgb="FF000000"/>
        <rFont val="Franklin Gothic Book"/>
        <family val="2"/>
      </rPr>
      <t>completarse en su totalidad y enviarse</t>
    </r>
    <r>
      <rPr>
        <b/>
        <sz val="11"/>
        <color rgb="FF000000"/>
        <rFont val="Franklin Gothic Book"/>
        <family val="2"/>
      </rPr>
      <t xml:space="preserve"> al Secretariado Internacional EITI por cada ejercicio fiscal comprendido en el Informe EITI.</t>
    </r>
  </si>
  <si>
    <t>Cómo funciona la publicación de datos de los Informes EITI:</t>
  </si>
  <si>
    <t>1. Utilice un libro de Excel por cada ejercicio fiscal comprendido. En caso de presentar información relativa tanto a gas y petróleo como a minería, pueden incluirse ambos en un mismo libro.</t>
  </si>
  <si>
    <t>2. Complete todo el libro, desde la parte 1 hasta la 5.</t>
  </si>
  <si>
    <r>
      <rPr>
        <sz val="11"/>
        <color theme="1"/>
        <rFont val="Franklin Gothic Book"/>
        <family val="2"/>
      </rPr>
      <t>3.</t>
    </r>
    <r>
      <rPr>
        <sz val="11"/>
        <color theme="1"/>
        <rFont val="Franklin Gothic Book"/>
        <family val="2"/>
      </rPr>
      <t xml:space="preserve"> </t>
    </r>
    <r>
      <rPr>
        <sz val="11"/>
        <color theme="1"/>
        <rFont val="Franklin Gothic Book"/>
        <family val="2"/>
      </rPr>
      <t>Esta Hoja de datos debería presentarse junto con el Informe EITI.</t>
    </r>
    <r>
      <rPr>
        <sz val="11"/>
        <color theme="1"/>
        <rFont val="Franklin Gothic Book"/>
        <family val="2"/>
      </rPr>
      <t xml:space="preserve"> </t>
    </r>
    <r>
      <rPr>
        <sz val="11"/>
        <color theme="1"/>
        <rFont val="Franklin Gothic Book"/>
        <family val="2"/>
      </rPr>
      <t>Envíela al Secretariado Internacional:</t>
    </r>
    <r>
      <rPr>
        <sz val="11"/>
        <color theme="1"/>
        <rFont val="Franklin Gothic Book"/>
        <family val="2"/>
      </rPr>
      <t xml:space="preserve"> </t>
    </r>
    <r>
      <rPr>
        <u/>
        <sz val="11"/>
        <color rgb="FF0070C0"/>
        <rFont val="Franklin Gothic Book"/>
        <family val="2"/>
      </rPr>
      <t>data@eiti.org</t>
    </r>
    <r>
      <rPr>
        <u/>
        <sz val="11"/>
        <color rgb="FF0070C0"/>
        <rFont val="Franklin Gothic Book"/>
        <family val="2"/>
      </rPr>
      <t xml:space="preserve"> </t>
    </r>
  </si>
  <si>
    <r>
      <rPr>
        <sz val="11"/>
        <color rgb="FF000000"/>
        <rFont val="Franklin Gothic Book"/>
        <family val="2"/>
      </rPr>
      <t>4.</t>
    </r>
    <r>
      <rPr>
        <sz val="11"/>
        <color rgb="FF000000"/>
        <rFont val="Franklin Gothic Book"/>
        <family val="2"/>
      </rPr>
      <t xml:space="preserve"> </t>
    </r>
    <r>
      <rPr>
        <sz val="11"/>
        <color rgb="FF000000"/>
        <rFont val="Franklin Gothic Book"/>
        <family val="2"/>
      </rPr>
      <t>Los datos se utilizarán para llenar el repositorio global de datos del EITI, que se encuentra disponible en el sitio web del EITI internacional:</t>
    </r>
    <r>
      <rPr>
        <sz val="11"/>
        <color rgb="FF000000"/>
        <rFont val="Franklin Gothic Book"/>
        <family val="2"/>
      </rPr>
      <t xml:space="preserve"> </t>
    </r>
    <r>
      <rPr>
        <u/>
        <sz val="11"/>
        <color theme="10"/>
        <rFont val="Franklin Gothic Book"/>
        <family val="2"/>
      </rPr>
      <t xml:space="preserve">https://eiti.org/es/datos. </t>
    </r>
    <r>
      <rPr>
        <u/>
        <sz val="11"/>
        <color theme="10"/>
        <rFont val="Franklin Gothic Book"/>
        <family val="2"/>
      </rPr>
      <t xml:space="preserve"> </t>
    </r>
    <r>
      <rPr>
        <sz val="11"/>
        <color rgb="FF000000"/>
        <rFont val="Franklin Gothic Book"/>
        <family val="2"/>
      </rPr>
      <t>Se le devolverá el archivo apto para su publicación a través de los canales que Ud. prefiera.</t>
    </r>
    <r>
      <rPr>
        <sz val="11"/>
        <color rgb="FF000000"/>
        <rFont val="Franklin Gothic Book"/>
        <family val="2"/>
      </rPr>
      <t xml:space="preserve"> </t>
    </r>
  </si>
  <si>
    <t xml:space="preserve">Completar esta plantilla de datos resumidos con los datos de su Informe EITI hará que éstos sean accesibles en un formato legible por máquina. (requisito 7.1.c.) </t>
  </si>
  <si>
    <t>“Asegurar que los datos estén disponibles en línea en formato de datos abiertos y publicar su disponibilidad.” 
- Requisito EITI 7.1.c</t>
  </si>
  <si>
    <t>Plantilla de datos resumidos para las divulgaciones sistemáticas EITI</t>
  </si>
  <si>
    <t>Versión 2.0 al 1 de julio de 2019</t>
  </si>
  <si>
    <t>Las celdas en naranja deben completarse antes de efectuar la presentación</t>
  </si>
  <si>
    <t xml:space="preserve">Las celdas en celeste son para aportar fuentes y/o comentarios </t>
  </si>
  <si>
    <t>Las celdas en blanco no requieren acción alguna</t>
  </si>
  <si>
    <t>Las celdas en gris son a título informativo: recibirá comentarios en forma inmediata sobre muchos de los datos ingresados, y algunas celdas se completarán automáticamente.</t>
  </si>
  <si>
    <r>
      <rPr>
        <b/>
        <i/>
        <u/>
        <sz val="11"/>
        <color theme="1"/>
        <rFont val="Franklin Gothic Book"/>
        <family val="2"/>
      </rPr>
      <t>Terminología:</t>
    </r>
    <r>
      <rPr>
        <b/>
        <i/>
        <sz val="11"/>
        <color theme="1"/>
        <rFont val="Franklin Gothic Book"/>
        <family val="2"/>
      </rPr>
      <t xml:space="preserve"> </t>
    </r>
    <r>
      <rPr>
        <b/>
        <i/>
        <sz val="11"/>
        <color theme="1"/>
        <rFont val="Franklin Gothic Book"/>
        <family val="2"/>
      </rPr>
      <t>Divulgación</t>
    </r>
  </si>
  <si>
    <r>
      <rPr>
        <i/>
        <u/>
        <sz val="11"/>
        <color theme="1"/>
        <rFont val="Franklin Gothic Book"/>
        <family val="2"/>
      </rPr>
      <t>Sí, se divulgan sistemáticamente</t>
    </r>
    <r>
      <rPr>
        <i/>
        <sz val="11"/>
        <color theme="1"/>
        <rFont val="Franklin Gothic Book"/>
        <family val="2"/>
      </rPr>
      <t>: si los datos son divulgados de forma habitual y pública por parte de organismos gubernamentales o empresas, y a su vez son fiables, elija Sí, se divulgan sistemáticamente</t>
    </r>
  </si>
  <si>
    <r>
      <rPr>
        <i/>
        <u/>
        <sz val="11"/>
        <color theme="1"/>
        <rFont val="Franklin Gothic Book"/>
        <family val="2"/>
      </rPr>
      <t>Sí, a través del régimen informativo del EITI</t>
    </r>
    <r>
      <rPr>
        <i/>
        <sz val="11"/>
        <color theme="1"/>
        <rFont val="Franklin Gothic Book"/>
        <family val="2"/>
      </rPr>
      <t>:</t>
    </r>
    <r>
      <rPr>
        <i/>
        <sz val="11"/>
        <color theme="1"/>
        <rFont val="Franklin Gothic Book"/>
        <family val="2"/>
      </rPr>
      <t xml:space="preserve"> </t>
    </r>
    <r>
      <rPr>
        <i/>
        <sz val="11"/>
        <color theme="1"/>
        <rFont val="Franklin Gothic Book"/>
        <family val="2"/>
      </rPr>
      <t>si el Informe EITI cubre ciertas lagunas en los datos de las divulgaciones gubernamentales o corporativas, seleccione "Sí, en el Informe EITI".</t>
    </r>
  </si>
  <si>
    <r>
      <rPr>
        <i/>
        <u/>
        <sz val="11"/>
        <color theme="1"/>
        <rFont val="Franklin Gothic Book"/>
        <family val="2"/>
      </rPr>
      <t>No disponible</t>
    </r>
    <r>
      <rPr>
        <i/>
        <sz val="11"/>
        <color theme="1"/>
        <rFont val="Franklin Gothic Book"/>
        <family val="2"/>
      </rPr>
      <t>:</t>
    </r>
    <r>
      <rPr>
        <i/>
        <sz val="11"/>
        <color theme="1"/>
        <rFont val="Franklin Gothic Book"/>
        <family val="2"/>
      </rPr>
      <t xml:space="preserve"> </t>
    </r>
    <r>
      <rPr>
        <i/>
        <sz val="11"/>
        <color theme="1"/>
        <rFont val="Franklin Gothic Book"/>
        <family val="2"/>
      </rPr>
      <t>los datos se aplican al país, pero no hay datos ni información disponibles.</t>
    </r>
  </si>
  <si>
    <r>
      <rPr>
        <i/>
        <u/>
        <sz val="11"/>
        <color theme="1"/>
        <rFont val="Franklin Gothic Book"/>
        <family val="2"/>
      </rPr>
      <t>No se aplica:</t>
    </r>
    <r>
      <rPr>
        <i/>
        <u/>
        <sz val="11"/>
        <color theme="1"/>
        <rFont val="Franklin Gothic Book"/>
        <family val="2"/>
      </rPr>
      <t xml:space="preserve"> </t>
    </r>
    <r>
      <rPr>
        <i/>
        <sz val="11"/>
        <color theme="1"/>
        <rFont val="Franklin Gothic Book"/>
        <family val="2"/>
      </rPr>
      <t>cuando un requisito no sea pertinente, seleccione "No se aplica".</t>
    </r>
    <r>
      <rPr>
        <i/>
        <sz val="11"/>
        <color theme="1"/>
        <rFont val="Franklin Gothic Book"/>
        <family val="2"/>
      </rPr>
      <t xml:space="preserve"> </t>
    </r>
    <r>
      <rPr>
        <i/>
        <sz val="11"/>
        <color theme="1"/>
        <rFont val="Franklin Gothic Book"/>
        <family val="2"/>
      </rPr>
      <t>Remitirse a los elementos probatorios documentados como parte del Informe EITI, o a través de un acta de reunión del grupo multipartícipe.</t>
    </r>
    <r>
      <rPr>
        <i/>
        <sz val="11"/>
        <color theme="1"/>
        <rFont val="Franklin Gothic Book"/>
        <family val="2"/>
      </rPr>
      <t xml:space="preserve"> </t>
    </r>
  </si>
  <si>
    <r>
      <rPr>
        <b/>
        <i/>
        <u/>
        <sz val="11"/>
        <color theme="1"/>
        <rFont val="Franklin Gothic Book"/>
        <family val="2"/>
      </rPr>
      <t>Terminología:</t>
    </r>
    <r>
      <rPr>
        <b/>
        <i/>
        <sz val="11"/>
        <color theme="1"/>
        <rFont val="Franklin Gothic Book"/>
        <family val="2"/>
      </rPr>
      <t xml:space="preserve"> </t>
    </r>
    <r>
      <rPr>
        <b/>
        <i/>
        <sz val="11"/>
        <color theme="1"/>
        <rFont val="Franklin Gothic Book"/>
        <family val="2"/>
      </rPr>
      <t>Opciones simples</t>
    </r>
  </si>
  <si>
    <r>
      <rPr>
        <i/>
        <u/>
        <sz val="11"/>
        <color theme="1"/>
        <rFont val="Franklin Gothic Book"/>
        <family val="2"/>
      </rPr>
      <t>Sí</t>
    </r>
    <r>
      <rPr>
        <i/>
        <sz val="11"/>
        <color theme="1"/>
        <rFont val="Franklin Gothic Book"/>
        <family val="2"/>
      </rPr>
      <t>:</t>
    </r>
    <r>
      <rPr>
        <i/>
        <sz val="11"/>
        <color theme="1"/>
        <rFont val="Franklin Gothic Book"/>
        <family val="2"/>
      </rPr>
      <t xml:space="preserve"> </t>
    </r>
    <r>
      <rPr>
        <i/>
        <sz val="11"/>
        <color theme="1"/>
        <rFont val="Franklin Gothic Book"/>
        <family val="2"/>
      </rPr>
      <t>se responden/abarcan todos los aspectos de la pregunta.</t>
    </r>
  </si>
  <si>
    <r>
      <rPr>
        <i/>
        <u/>
        <sz val="11"/>
        <color theme="1"/>
        <rFont val="Franklin Gothic Book"/>
        <family val="2"/>
      </rPr>
      <t>Parcialmente:</t>
    </r>
    <r>
      <rPr>
        <i/>
        <sz val="11"/>
        <color theme="1"/>
        <rFont val="Franklin Gothic Book"/>
        <family val="2"/>
      </rPr>
      <t xml:space="preserve"> se han respondido/abarcado algunos aspectos de la pregunta.</t>
    </r>
  </si>
  <si>
    <r>
      <rPr>
        <i/>
        <u/>
        <sz val="11"/>
        <color theme="1"/>
        <rFont val="Franklin Gothic Book"/>
        <family val="2"/>
      </rPr>
      <t>No</t>
    </r>
    <r>
      <rPr>
        <i/>
        <sz val="11"/>
        <color theme="1"/>
        <rFont val="Franklin Gothic Book"/>
        <family val="2"/>
      </rPr>
      <t>:</t>
    </r>
    <r>
      <rPr>
        <i/>
        <sz val="11"/>
        <color theme="1"/>
        <rFont val="Franklin Gothic Book"/>
        <family val="2"/>
      </rPr>
      <t xml:space="preserve"> </t>
    </r>
    <r>
      <rPr>
        <i/>
        <sz val="11"/>
        <color theme="1"/>
        <rFont val="Franklin Gothic Book"/>
        <family val="2"/>
      </rPr>
      <t>no se abarca ninguna información.</t>
    </r>
  </si>
  <si>
    <r>
      <rPr>
        <i/>
        <u/>
        <sz val="11"/>
        <color theme="1"/>
        <rFont val="Franklin Gothic Book"/>
        <family val="2"/>
      </rPr>
      <t>No se aplica</t>
    </r>
    <r>
      <rPr>
        <i/>
        <sz val="11"/>
        <color theme="1"/>
        <rFont val="Franklin Gothic Book"/>
        <family val="2"/>
      </rPr>
      <t>:</t>
    </r>
    <r>
      <rPr>
        <i/>
        <sz val="11"/>
        <color theme="1"/>
        <rFont val="Franklin Gothic Book"/>
        <family val="2"/>
      </rPr>
      <t xml:space="preserve"> </t>
    </r>
    <r>
      <rPr>
        <i/>
        <sz val="11"/>
        <color theme="1"/>
        <rFont val="Franklin Gothic Book"/>
        <family val="2"/>
      </rPr>
      <t>la pregunta no es pertinente al caso. Cuando sea necesario, remítase a los elementos que prueban su no aplicabilidad.</t>
    </r>
  </si>
  <si>
    <r>
      <rPr>
        <b/>
        <sz val="11"/>
        <color rgb="FF000000"/>
        <rFont val="Franklin Gothic Book"/>
        <family val="2"/>
      </rPr>
      <t>¡Comparta sus impresiones con nosotros o infórmenos de cualquier inconveniente con los datos!</t>
    </r>
    <r>
      <rPr>
        <b/>
        <sz val="11"/>
        <color rgb="FF000000"/>
        <rFont val="Franklin Gothic Book"/>
        <family val="2"/>
      </rPr>
      <t xml:space="preserve"> </t>
    </r>
    <r>
      <rPr>
        <b/>
        <sz val="11"/>
        <color rgb="FF000000"/>
        <rFont val="Franklin Gothic Book"/>
        <family val="2"/>
      </rPr>
      <t xml:space="preserve">Escríbanos a  </t>
    </r>
    <r>
      <rPr>
        <b/>
        <u/>
        <sz val="11"/>
        <color rgb="FF188FBB"/>
        <rFont val="Franklin Gothic Book"/>
        <family val="2"/>
      </rPr>
      <t>data@eiti.org</t>
    </r>
  </si>
  <si>
    <t>Secretariado Internacional EITI</t>
  </si>
  <si>
    <r>
      <rPr>
        <b/>
        <sz val="11"/>
        <color rgb="FF000000"/>
        <rFont val="Franklin Gothic Book"/>
        <family val="2"/>
      </rPr>
      <t>Teléfono:</t>
    </r>
    <r>
      <rPr>
        <b/>
        <sz val="11"/>
        <color rgb="FF000000"/>
        <rFont val="Franklin Gothic Book"/>
        <family val="2"/>
      </rPr>
      <t xml:space="preserv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Correo electrónico:</t>
    </r>
    <r>
      <rPr>
        <b/>
        <sz val="11"/>
        <color rgb="FF000000"/>
        <rFont val="Franklin Gothic Book"/>
        <family val="2"/>
      </rPr>
      <t xml:space="preserve">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t>
    </r>
    <r>
      <rPr>
        <b/>
        <sz val="11"/>
        <color rgb="FF000000"/>
        <rFont val="Franklin Gothic Book"/>
        <family val="2"/>
      </rPr>
      <t xml:space="preserve">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Wingdings"/>
        <charset val="2"/>
      </rPr>
      <t></t>
    </r>
    <r>
      <rPr>
        <b/>
        <sz val="11"/>
        <color rgb="FF000000"/>
        <rFont val="Franklin Gothic Book"/>
        <family val="2"/>
      </rPr>
      <t xml:space="preserve">   </t>
    </r>
    <r>
      <rPr>
        <b/>
        <u/>
        <sz val="11"/>
        <color rgb="FF165B89"/>
        <rFont val="Franklin Gothic Book"/>
        <family val="2"/>
      </rPr>
      <t>www.eiti.org</t>
    </r>
  </si>
  <si>
    <r>
      <rPr>
        <b/>
        <sz val="11"/>
        <color rgb="FF000000"/>
        <rFont val="Franklin Gothic Book"/>
        <family val="2"/>
      </rPr>
      <t>Dirección:</t>
    </r>
    <r>
      <rPr>
        <b/>
        <sz val="11"/>
        <color rgb="FF000000"/>
        <rFont val="Franklin Gothic Book"/>
        <family val="2"/>
      </rPr>
      <t xml:space="preserve"> </t>
    </r>
    <r>
      <rPr>
        <b/>
        <sz val="11"/>
        <color rgb="FF165B89"/>
        <rFont val="Franklin Gothic Book"/>
        <family val="2"/>
      </rPr>
      <t>Rådhusgata 26, 0151 Oslo, Noruega</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Casilla</t>
    </r>
    <r>
      <rPr>
        <b/>
        <sz val="11"/>
        <color rgb="FF000000"/>
        <rFont val="Franklin Gothic Book"/>
        <family val="2"/>
      </rPr>
      <t xml:space="preserve"> </t>
    </r>
    <r>
      <rPr>
        <b/>
        <sz val="11"/>
        <color rgb="FF000000"/>
        <rFont val="Franklin Gothic Book"/>
        <family val="2"/>
      </rPr>
      <t>Postal:</t>
    </r>
    <r>
      <rPr>
        <b/>
        <sz val="11"/>
        <color rgb="FF000000"/>
        <rFont val="Franklin Gothic Book"/>
        <family val="2"/>
      </rPr>
      <t xml:space="preserve"> </t>
    </r>
    <r>
      <rPr>
        <b/>
        <sz val="11"/>
        <color rgb="FF165B89"/>
        <rFont val="Franklin Gothic Book"/>
        <family val="2"/>
      </rPr>
      <t>Postboks 340 Sentrum, 0101 Oslo, Noruega</t>
    </r>
  </si>
  <si>
    <t>Completado el día:</t>
  </si>
  <si>
    <t>AAAA-MM-DD</t>
  </si>
  <si>
    <r>
      <rPr>
        <sz val="11"/>
        <color rgb="FF000000"/>
        <rFont val="Franklin Gothic Book"/>
        <family val="2"/>
      </rPr>
      <t xml:space="preserve">La </t>
    </r>
    <r>
      <rPr>
        <b/>
        <sz val="11"/>
        <color rgb="FF000000"/>
        <rFont val="Franklin Gothic Book"/>
        <family val="2"/>
      </rPr>
      <t xml:space="preserve">Parte 1 (Datos generales) </t>
    </r>
    <r>
      <rPr>
        <sz val="11"/>
        <color rgb="FF000000"/>
        <rFont val="Franklin Gothic Book"/>
        <family val="2"/>
      </rPr>
      <t>se ocupa de las características del país y de los datos.</t>
    </r>
  </si>
  <si>
    <t>Cómo completar esta hoja:</t>
  </si>
  <si>
    <r>
      <rPr>
        <i/>
        <sz val="11"/>
        <color theme="1"/>
        <rFont val="Franklin Gothic Book"/>
        <family val="2"/>
      </rPr>
      <t xml:space="preserve">1. Empezando desde arriba, </t>
    </r>
    <r>
      <rPr>
        <b/>
        <i/>
        <sz val="11"/>
        <color rgb="FF000000"/>
        <rFont val="Franklin Gothic Book"/>
        <family val="2"/>
      </rPr>
      <t xml:space="preserve">seleccione sus respuestas en la columna gris. </t>
    </r>
    <r>
      <rPr>
        <i/>
        <sz val="11"/>
        <color rgb="FF000000"/>
        <rFont val="Franklin Gothic Book"/>
        <family val="2"/>
      </rPr>
      <t xml:space="preserve">Al seleccionar las celdas aparecen recuadros amarillos con información guía. </t>
    </r>
  </si>
  <si>
    <t xml:space="preserve">2. Una vez que se han respondido ciertas preguntas, es posible que aparezcan preguntas e información guía adicionales. Tenga a bien responder cada una de ellas hasta terminar. </t>
  </si>
  <si>
    <r>
      <rPr>
        <i/>
        <sz val="11"/>
        <color theme="1"/>
        <rFont val="Franklin Gothic Book"/>
        <family val="2"/>
      </rPr>
      <t>3.</t>
    </r>
    <r>
      <rPr>
        <i/>
        <sz val="11"/>
        <color theme="1"/>
        <rFont val="Franklin Gothic Book"/>
        <family val="2"/>
      </rPr>
      <t xml:space="preserve"> </t>
    </r>
    <r>
      <rPr>
        <i/>
        <sz val="11"/>
        <color theme="1"/>
        <rFont val="Franklin Gothic Book"/>
        <family val="2"/>
      </rPr>
      <t xml:space="preserve">Incluya toda otra información o comentario necesarios en la columna de </t>
    </r>
    <r>
      <rPr>
        <b/>
        <i/>
        <sz val="11"/>
        <color theme="1"/>
        <rFont val="Franklin Gothic Book"/>
        <family val="2"/>
      </rPr>
      <t>Fuente/Comentarios"</t>
    </r>
    <r>
      <rPr>
        <i/>
        <sz val="11"/>
        <color theme="1"/>
        <rFont val="Franklin Gothic Book"/>
        <family val="2"/>
      </rPr>
      <t>.</t>
    </r>
  </si>
  <si>
    <r>
      <rPr>
        <i/>
        <sz val="11"/>
        <color rgb="FF000000"/>
        <rFont val="Franklin Gothic Book"/>
        <family val="2"/>
      </rPr>
      <t>Si tiene alguna pregunta, comuníquese a</t>
    </r>
    <r>
      <rPr>
        <u/>
        <sz val="11"/>
        <color theme="10"/>
        <rFont val="Franklin Gothic Book"/>
        <family val="2"/>
      </rPr>
      <t xml:space="preserve"> </t>
    </r>
    <r>
      <rPr>
        <b/>
        <u/>
        <sz val="11"/>
        <color theme="10"/>
        <rFont val="Franklin Gothic Book"/>
        <family val="2"/>
      </rPr>
      <t>data@eiti.org</t>
    </r>
  </si>
  <si>
    <t>Las celdas en naranja deben completarse</t>
  </si>
  <si>
    <t>Las celdas en celeste son para ingresar contenido voluntario</t>
  </si>
  <si>
    <t xml:space="preserve">Parte 1 - Datos generales </t>
  </si>
  <si>
    <r>
      <rPr>
        <b/>
        <i/>
        <u/>
        <sz val="14"/>
        <color rgb="FF000000"/>
        <rFont val="Franklin Gothic Book"/>
        <family val="2"/>
      </rPr>
      <t>Descripción</t>
    </r>
  </si>
  <si>
    <t>Ingresar datos en esta columna</t>
  </si>
  <si>
    <t>Fuente / Comentarios</t>
  </si>
  <si>
    <t>País o área</t>
  </si>
  <si>
    <t>Nombre del país o área</t>
  </si>
  <si>
    <t>Código ISO Alfa-3</t>
  </si>
  <si>
    <t>Denominación de la moneda nacional</t>
  </si>
  <si>
    <t>Moneda nacional ISO-4217</t>
  </si>
  <si>
    <t>Ejercicio fiscal comprendido en este archivo de datos</t>
  </si>
  <si>
    <t>Fecha de inicio</t>
  </si>
  <si>
    <t>Fecha de cierre</t>
  </si>
  <si>
    <t>Fuente de los datos</t>
  </si>
  <si>
    <t>¿Hay un Informe EITI elaborado por un Administrador Independiente?</t>
  </si>
  <si>
    <t>¿Cómo se llama la empresa?</t>
  </si>
  <si>
    <t>Fecha en la que se hizo público el Informe EITI</t>
  </si>
  <si>
    <t>Dirección web, Informe EITI</t>
  </si>
  <si>
    <t>¿El gobierno divulga sistemáticamente datos concernientes al EITI en un mismo lugar?</t>
  </si>
  <si>
    <t xml:space="preserve">Fecha de publicación de los datos concernientes al EITI </t>
  </si>
  <si>
    <t>Enlace al sitio web (URL) de los datos concernientes al EITI</t>
  </si>
  <si>
    <t>¿Hay otros archivos de importancia?</t>
  </si>
  <si>
    <t>Fecha en la que se hizo público el otro archivo</t>
  </si>
  <si>
    <t>Dirección web</t>
  </si>
  <si>
    <t>¿Tiene el gobierno una política de datos abiertos?</t>
  </si>
  <si>
    <t>Portal / archivos de datos abiertos</t>
  </si>
  <si>
    <t>Extensión / alcance de los datos</t>
  </si>
  <si>
    <t>Sectores comprendidos</t>
  </si>
  <si>
    <t>Petróleo</t>
  </si>
  <si>
    <t>Minería (incluida la explotación de canteras)</t>
  </si>
  <si>
    <t>Otros sectores ajenos a la etapa "upstream"</t>
  </si>
  <si>
    <t>En caso afirmativo, indicar el nombre (agregando nuevas filas en caso de haber más de uno)</t>
  </si>
  <si>
    <t>&lt; Otro sector &gt;</t>
  </si>
  <si>
    <t>Cantidad de entidades gubernamentales informantes (incluidas las empresas de titularidad estatal receptoras)</t>
  </si>
  <si>
    <t>Cantidad de empresas informantes (incluidas las empresas de titularidad estatal pagadoras)</t>
  </si>
  <si>
    <t>&lt; número &gt;</t>
  </si>
  <si>
    <t xml:space="preserve">Tipo de cambio utilizado: 1 USD = </t>
  </si>
  <si>
    <t>Fuente del tipo de cambio (dirección web,…)</t>
  </si>
  <si>
    <t>… por flujo de ingresos</t>
  </si>
  <si>
    <t>… por organismo gubernamental</t>
  </si>
  <si>
    <t>… por empresa</t>
  </si>
  <si>
    <t>… por proyecto</t>
  </si>
  <si>
    <t>Análisis general / requisitos de los datos</t>
  </si>
  <si>
    <t>Divulgados sistemáticamente</t>
  </si>
  <si>
    <t>Calculados utilizando la autoverificación para divulgaciones</t>
  </si>
  <si>
    <t>A través del régimen informativo del EITI</t>
  </si>
  <si>
    <t>No se aplican</t>
  </si>
  <si>
    <t>No disponibles</t>
  </si>
  <si>
    <t>Nombre e información de contacto de la persona que presenta el archivo:</t>
  </si>
  <si>
    <t>Nombre</t>
  </si>
  <si>
    <t>Organización</t>
  </si>
  <si>
    <t>Dirección de correo electrónico</t>
  </si>
  <si>
    <r>
      <t xml:space="preserve">La </t>
    </r>
    <r>
      <rPr>
        <b/>
        <sz val="11"/>
        <color rgb="FF000000"/>
        <rFont val="Franklin Gothic Book"/>
        <family val="2"/>
      </rPr>
      <t xml:space="preserve">Parte 2 (Lista de divulgaciones) </t>
    </r>
    <r>
      <rPr>
        <sz val="11"/>
        <color rgb="FF000000"/>
        <rFont val="Franklin Gothic Book"/>
        <family val="2"/>
      </rPr>
      <t>se ocupa de los datos financieros contextuales y agregados correspondientes a los Requisitos EITI 2, 3, 4, 5, y 6.</t>
    </r>
  </si>
  <si>
    <t>Por cada fila realice los siguientes pasos</t>
  </si>
  <si>
    <r>
      <t>1.Empezando desde arriba, comience respondiendo las preguntas de la primera columna (</t>
    </r>
    <r>
      <rPr>
        <b/>
        <i/>
        <sz val="11"/>
        <color theme="1"/>
        <rFont val="Franklin Gothic Book"/>
        <family val="2"/>
      </rPr>
      <t>Inclusión</t>
    </r>
    <r>
      <rPr>
        <i/>
        <sz val="11"/>
        <color theme="1"/>
        <rFont val="Franklin Gothic Book"/>
        <family val="2"/>
      </rPr>
      <t>). Al resaltar las celdas aparecerán recuadros amarillos con información guía. Haga clic en las celdas de cada uno de los Requisitos EITI para acceder a la redacción exacta del Estándar EITI.</t>
    </r>
  </si>
  <si>
    <t>2. A medida que complete las celdas aparecerá más información guía. Ingrese la información conforme a lo indicado, llenando en cada fila cada una de las columnas antes de pasar a la siguiente.</t>
  </si>
  <si>
    <r>
      <t xml:space="preserve">Por ejemplo, al elegir "Sí, en el Informe EITI", en el recuadro </t>
    </r>
    <r>
      <rPr>
        <b/>
        <i/>
        <sz val="11"/>
        <color theme="1"/>
        <rFont val="Franklin Gothic Book"/>
        <family val="2"/>
      </rPr>
      <t>Fuente / unidades</t>
    </r>
    <r>
      <rPr>
        <i/>
        <sz val="11"/>
        <color theme="1"/>
        <rFont val="Franklin Gothic Book"/>
        <family val="2"/>
      </rPr>
      <t xml:space="preserve"> aparece la frase "tenga a bien incluir la sección del Informe EITI"</t>
    </r>
  </si>
  <si>
    <r>
      <rPr>
        <i/>
        <sz val="11"/>
        <color theme="1"/>
        <rFont val="Franklin Gothic Book"/>
        <family val="2"/>
      </rPr>
      <t>3.</t>
    </r>
    <r>
      <rPr>
        <i/>
        <sz val="11"/>
        <color theme="1"/>
        <rFont val="Franklin Gothic Book"/>
        <family val="2"/>
      </rPr>
      <t xml:space="preserve"> </t>
    </r>
    <r>
      <rPr>
        <i/>
        <sz val="11"/>
        <color theme="1"/>
        <rFont val="Franklin Gothic Book"/>
        <family val="2"/>
      </rPr>
      <t xml:space="preserve">Incluya toda otra información o comentario que necesite en la columna de </t>
    </r>
    <r>
      <rPr>
        <b/>
        <i/>
        <sz val="11"/>
        <color theme="1"/>
        <rFont val="Franklin Gothic Book"/>
        <family val="2"/>
      </rPr>
      <t>Comentarios / Notas"</t>
    </r>
    <r>
      <rPr>
        <i/>
        <sz val="11"/>
        <color theme="1"/>
        <rFont val="Franklin Gothic Book"/>
        <family val="2"/>
      </rPr>
      <t>.</t>
    </r>
  </si>
  <si>
    <r>
      <rPr>
        <i/>
        <sz val="11"/>
        <color rgb="FF000000"/>
        <rFont val="Franklin Gothic Book"/>
        <family val="2"/>
      </rPr>
      <t>Si tiene alguna pregunta, comuníquese a</t>
    </r>
    <r>
      <rPr>
        <i/>
        <u/>
        <sz val="11"/>
        <color theme="10"/>
        <rFont val="Franklin Gothic Book"/>
        <family val="2"/>
      </rPr>
      <t xml:space="preserve"> </t>
    </r>
    <r>
      <rPr>
        <b/>
        <u/>
        <sz val="11"/>
        <color theme="10"/>
        <rFont val="Franklin Gothic Book"/>
        <family val="2"/>
      </rPr>
      <t>data@eiti.org</t>
    </r>
  </si>
  <si>
    <t>Parte 2 - Autoverificación para divulgaciones</t>
  </si>
  <si>
    <t xml:space="preserve">Tenga a bien responder todas las preguntas formuladas a continuación. </t>
  </si>
  <si>
    <t>Requisito</t>
  </si>
  <si>
    <t>¿El gobierno publica información relativa a</t>
  </si>
  <si>
    <t>las leyes y regulaciones?</t>
  </si>
  <si>
    <t>una exposición general de los roles de los organismos gubernamentales?</t>
  </si>
  <si>
    <t>el régimen de derechos sobre minerales y petróleo?</t>
  </si>
  <si>
    <t>el régimen fiscal?</t>
  </si>
  <si>
    <t>el/los proceso(s) de adjudicación?</t>
  </si>
  <si>
    <t>y los criterios técnicos y financieros empleados?</t>
  </si>
  <si>
    <t xml:space="preserve">el/los proceso(s) de transferencia? </t>
  </si>
  <si>
    <t>el/los proceso(s)/las rondas de licitación?</t>
  </si>
  <si>
    <t>Cantidad de adjudicaciones y transferencias de licencias durante el año comprendido</t>
  </si>
  <si>
    <t>Registro de licencias para el sector minero</t>
  </si>
  <si>
    <t>Registro de licencias para el sector petrolero</t>
  </si>
  <si>
    <t>Registro de licencias para otro(s) sector(es) - agregar filas en caso de haber varios</t>
  </si>
  <si>
    <t>Política del gobierno en materia de divulgación de contratos</t>
  </si>
  <si>
    <t>¿Se divulgan los contratos o el texto integral de las licencias?</t>
  </si>
  <si>
    <t>Registro de contratos para el sector minero</t>
  </si>
  <si>
    <t>Registro de contratos para el sector petrolero</t>
  </si>
  <si>
    <t>Registro de contratos para otro(s) sector(es) - agregar filas en caso de haber varios</t>
  </si>
  <si>
    <t>Política del gobierno en materia de beneficiarios reales</t>
  </si>
  <si>
    <t>¿Se divulgan datos sobre los beneficiarios reales?</t>
  </si>
  <si>
    <t>Registro de beneficiarios reales</t>
  </si>
  <si>
    <t>¿El gobierno informa de qué modo participa en el sector extractivo?</t>
  </si>
  <si>
    <t>Referencias a portales de empresas de titularidad estatal o sitio(s) web de empresa(s) privada(s), por ejemplo, conforme a lo expuesto en el Informe (agregar filas en caso de haber varias empresas de titularidad estatal)</t>
  </si>
  <si>
    <t>Referencias a Estado Financiero Auditado de empresa de titularidad estatal o privada (agregar filas en caso de haber varias empresas de titularidad estatal)</t>
  </si>
  <si>
    <t>Exposición general de las industrias extractivas, incluida toda actividad de exploración significativa</t>
  </si>
  <si>
    <t>(Códigos del Sistema Armonizado)</t>
  </si>
  <si>
    <t>Divulgación de volúmenes de producción</t>
  </si>
  <si>
    <t>Divulgación de valores de producción</t>
  </si>
  <si>
    <t>Petróleo crudo (2709), volumen</t>
  </si>
  <si>
    <t>Gas natural (2711), volumen</t>
  </si>
  <si>
    <t>Oro (7108), volumen</t>
  </si>
  <si>
    <t>Plata (7106), volumen</t>
  </si>
  <si>
    <t>Cobre (2603), volumen</t>
  </si>
  <si>
    <t>Agregar productos básicos aquí, volumen</t>
  </si>
  <si>
    <t>Divulgación de volúmenes de exportación</t>
  </si>
  <si>
    <t>Divulgación de valores de exportación</t>
  </si>
  <si>
    <t>¿El gobierno divulga integralmente los ingresos del sector extractivo por flujo de ingresos?</t>
  </si>
  <si>
    <t>¿Se encuentran disponibles al público las decisiones del grupo multipartícipe referentes a los umbrales de importancia relativa?</t>
  </si>
  <si>
    <t>Cuánto abarca la conciliación</t>
  </si>
  <si>
    <t>¿El gobierno divulga datos sobre los ingresos en especie y las ventas de la porción de la producción que corresponde al Estado?</t>
  </si>
  <si>
    <t>En caso afirmativo, ¿cuál fue el volumen recibido?</t>
  </si>
  <si>
    <t>En caso afirmativo, ¿qué se vendió?</t>
  </si>
  <si>
    <t>En caso afirmativo, ¿cuál fue el total de ingresos transferidos al estado procedentes de la venta de petróleo, gas y minerales?</t>
  </si>
  <si>
    <t>¿El gobierno divulga información sobre los acuerdos de infraestructura y permuta?</t>
  </si>
  <si>
    <t>En caso afirmativo, ¿cuál fue el total de ingresos recibidos por acuerdos de infraestructura y permuta?</t>
  </si>
  <si>
    <t>¿El gobierno divulga información sobre los ingresos por transporte?</t>
  </si>
  <si>
    <t>En caso afirmativo, ¿cuál fue el total de ingresos recibidos por el transporte de productos básicos?</t>
  </si>
  <si>
    <t>¿El gobierno divulga información sobre las transacciones de empresas de titularidad estatal?</t>
  </si>
  <si>
    <t>En caso afirmativo, ¿cuál fue el total de ingresos recibidos por las empresas de titularidad estatal?</t>
  </si>
  <si>
    <t>En caso afirmativo, ¿cuál fue el total de ingresos subnacionales recibidos?</t>
  </si>
  <si>
    <t>Puntualidad de los datos (cantidad de años desde el cierre del ejercicio fiscal hasta la publicación)</t>
  </si>
  <si>
    <t>¿El gobierno divulga periódicamente los datos financieros del requisito 4.1 (divulgación integral de los flujos de ingresos tanto para el gobierno como para las empresas) del Estándar EITI?</t>
  </si>
  <si>
    <t>¿Los datos están sujetos a auditorías independientes y creíbles en las que se aplican estándares internacionales?</t>
  </si>
  <si>
    <t>¿Los organismos gubernamentales están sujetos a auditorías independientes y creíbles?</t>
  </si>
  <si>
    <t>Base de datos de auditorías del gobierno</t>
  </si>
  <si>
    <t>¿Las empresas están sujetas a auditorías independientes y creíbles?</t>
  </si>
  <si>
    <t>Base de datos de auditorías de las empresas</t>
  </si>
  <si>
    <t>¿El gobierno aclara si todos los ingresos del sector extractivo se registran en el presupuesto nacional (es decir, si se incluyen en la cuenta única del tesoro / cuenta consolidada del gobierno?</t>
  </si>
  <si>
    <t>¿El gobierno divulga el valor de los ingresos no registrados en el presupuesto?</t>
  </si>
  <si>
    <t>¿El gobierno divulga información sobre las transferencias subnacionales?</t>
  </si>
  <si>
    <t>En caso afirmativo, ¿cuánto debería haber transferido el gobierno según la fórmula de reparto de ingresos?</t>
  </si>
  <si>
    <t>En caso afirmativo, ¿qué monto de transferencias podría justificar el gobierno?</t>
  </si>
  <si>
    <t>¿El gobierno divulga si hay ingresos del sector extractivo que estén reservados (es decir, asignados a usos, programas o zonas geográficas específicos)?</t>
  </si>
  <si>
    <t>¿El gobierno divulga una descripción del presupuesto y los procesos de auditoría del país?</t>
  </si>
  <si>
    <t>¿El gobierno divulga información disponible al público referente a presupuestos y gastos? - agregar filas en caso de haber varias</t>
  </si>
  <si>
    <t>¿El gobierno divulga información sobre gastos sociales?</t>
  </si>
  <si>
    <t>En caso afirmativo, ¿cuál fue el total de gastos sociales obligatorios recibidos?</t>
  </si>
  <si>
    <t>En caso afirmativo, ¿cuál fue el total de gastos sociales voluntarios recibidos?</t>
  </si>
  <si>
    <t>¿Las empresas divulgan información sobre gastos sociales?</t>
  </si>
  <si>
    <t>En caso afirmativo, ¿cuál fue el total de gastos sociales obligatorios pagados?</t>
  </si>
  <si>
    <t>En caso afirmativo, ¿cuál fue el total de gastos sociales voluntarios pagados?</t>
  </si>
  <si>
    <t>¿El gobierno divulga información sobre pagos ambientales?</t>
  </si>
  <si>
    <t>En caso afirmativo, ¿cuál fue el total de pagos ambientales obligatorios?</t>
  </si>
  <si>
    <t>En caso afirmativo, ¿cuál fue el total de pagos ambientales voluntarios?</t>
  </si>
  <si>
    <t>¿El gobierno o las empresas de titularidad estatal divulgan información sobre gastos cuasifiscales?</t>
  </si>
  <si>
    <t>En caso afirmativo, ¿cuál fue el total de gastos cuasifiscales desembolsados por las empresas de titularidad estatal?</t>
  </si>
  <si>
    <t>¿El gobierno divulga información sobre la contribución económica?</t>
  </si>
  <si>
    <t>Producto Interno Bruto Minería Artesanal y el sector informal</t>
  </si>
  <si>
    <t>Producto Interno Bruto - todos los sectores</t>
  </si>
  <si>
    <t>Ingresos del gobierno - industrias extractivas</t>
  </si>
  <si>
    <t>Ingresos del gobierno - todos los sectores</t>
  </si>
  <si>
    <t>Exportaciones - industrias extractivas</t>
  </si>
  <si>
    <t>Exportaciones - todos los sectores</t>
  </si>
  <si>
    <t>Nivel de empleo - sector extractivo - hombres</t>
  </si>
  <si>
    <t>Nivel de empleo - sector extractivo - mujeres</t>
  </si>
  <si>
    <t>Nivel de empleo - sector extractivo</t>
  </si>
  <si>
    <t>Nivel de empleo - todos los sectores</t>
  </si>
  <si>
    <t>Inversiones - sector extractivo</t>
  </si>
  <si>
    <t>Inversiones - todos los sectores</t>
  </si>
  <si>
    <t>las normas legales y administrativas pertinentes en materia de gestión ambiental?</t>
  </si>
  <si>
    <t>las bases de datos con evaluaciones de impacto ambiental, esquemas de certificación o documentación similar de la gestión ambiental?</t>
  </si>
  <si>
    <t>otra información pertinente en materia de administración y procedimientos de seguimiento ambiental?</t>
  </si>
  <si>
    <r>
      <rPr>
        <i/>
        <sz val="11"/>
        <color theme="1"/>
        <rFont val="Franklin Gothic Book"/>
        <family val="2"/>
      </rPr>
      <t>Producto Interno Bruto -</t>
    </r>
    <r>
      <rPr>
        <i/>
        <u/>
        <sz val="11"/>
        <color rgb="FF00B0F0"/>
        <rFont val="Franklin Gothic Book"/>
        <family val="2"/>
      </rPr>
      <t xml:space="preserve"> </t>
    </r>
    <r>
      <rPr>
        <i/>
        <u/>
        <sz val="11"/>
        <color rgb="FF0070C0"/>
        <rFont val="Franklin Gothic Book"/>
        <family val="2"/>
      </rPr>
      <t>SCN 2008</t>
    </r>
    <r>
      <rPr>
        <i/>
        <sz val="11"/>
        <color rgb="FF0070C0"/>
        <rFont val="Franklin Gothic Book"/>
        <family val="2"/>
      </rPr>
      <t xml:space="preserve"> C</t>
    </r>
    <r>
      <rPr>
        <i/>
        <sz val="11"/>
        <color rgb="FF000000"/>
        <rFont val="Franklin Gothic Book"/>
        <family val="2"/>
      </rPr>
      <t>. Minería y explotación de canteras, incluidos el gas y el petróleo</t>
    </r>
  </si>
  <si>
    <t>Inclusión</t>
  </si>
  <si>
    <t>Fuente / unidades</t>
  </si>
  <si>
    <t>Sm3 (metros cúbicos estándar)</t>
  </si>
  <si>
    <t>Sm3 e.p.</t>
  </si>
  <si>
    <t>Toneladas métricas</t>
  </si>
  <si>
    <t>&lt;Seleccionar unidad&gt;</t>
  </si>
  <si>
    <t>Calculado utilizando los datos referentes al total de ingresos del gobierno (parte 4) y al total por empresa (parte 5)</t>
  </si>
  <si>
    <t>personas</t>
  </si>
  <si>
    <t>Comentarios / Notas</t>
  </si>
  <si>
    <t>&lt;método de cálculo del valor, si se dispone de él&gt;</t>
  </si>
  <si>
    <r>
      <rPr>
        <sz val="11"/>
        <color rgb="FF000000"/>
        <rFont val="Franklin Gothic Book"/>
        <family val="2"/>
      </rPr>
      <t>La</t>
    </r>
    <r>
      <rPr>
        <b/>
        <sz val="11"/>
        <color rgb="FF000000"/>
        <rFont val="Franklin Gothic Book"/>
        <family val="2"/>
      </rPr>
      <t xml:space="preserve"> Parte 3 (Entidades informantes) </t>
    </r>
    <r>
      <rPr>
        <sz val="11"/>
        <color rgb="FF000000"/>
        <rFont val="Franklin Gothic Book"/>
        <family val="2"/>
      </rPr>
      <t>se ocupa de las listas de entidades informantes (organismos gubernamentales, empresas y proyectos) e información relacionada.</t>
    </r>
    <r>
      <rPr>
        <sz val="11"/>
        <color rgb="FF000000"/>
        <rFont val="Franklin Gothic Book"/>
        <family val="2"/>
      </rPr>
      <t xml:space="preserve"> </t>
    </r>
  </si>
  <si>
    <r>
      <t>1.Comience por el primer recuadro (</t>
    </r>
    <r>
      <rPr>
        <b/>
        <i/>
        <sz val="11"/>
        <color theme="1"/>
        <rFont val="Franklin Gothic Book"/>
        <family val="2"/>
      </rPr>
      <t>Lista de entidades gubernamentales informantes</t>
    </r>
    <r>
      <rPr>
        <i/>
        <sz val="11"/>
        <color theme="1"/>
        <rFont val="Franklin Gothic Book"/>
        <family val="2"/>
      </rPr>
      <t>), con el nombre de cada organismo gubernamental informante</t>
    </r>
  </si>
  <si>
    <r>
      <t xml:space="preserve">2.Complete la fila correspondiente a la </t>
    </r>
    <r>
      <rPr>
        <b/>
        <i/>
        <sz val="11"/>
        <color theme="1"/>
        <rFont val="Franklin Gothic Book"/>
        <family val="2"/>
      </rPr>
      <t>Identificación de la empresa</t>
    </r>
    <r>
      <rPr>
        <i/>
        <sz val="11"/>
        <color theme="1"/>
        <rFont val="Franklin Gothic Book"/>
        <family val="2"/>
      </rPr>
      <t>. Al resaltar las celdas aparecerán recuadros amarillos con información guía.</t>
    </r>
  </si>
  <si>
    <r>
      <t xml:space="preserve">3.Complete la </t>
    </r>
    <r>
      <rPr>
        <b/>
        <i/>
        <sz val="11"/>
        <color theme="1"/>
        <rFont val="Franklin Gothic Book"/>
        <family val="2"/>
      </rPr>
      <t xml:space="preserve">Lista de empresas informantes, </t>
    </r>
    <r>
      <rPr>
        <i/>
        <sz val="11"/>
        <color theme="1"/>
        <rFont val="Franklin Gothic Book"/>
        <family val="2"/>
      </rPr>
      <t>comenzando por la primera columna "Nombre completo de la empresa".</t>
    </r>
    <r>
      <rPr>
        <i/>
        <sz val="11"/>
        <color theme="1"/>
        <rFont val="Franklin Gothic Book"/>
        <family val="2"/>
      </rPr>
      <t xml:space="preserve"> </t>
    </r>
    <r>
      <rPr>
        <i/>
        <sz val="11"/>
        <color theme="1"/>
        <rFont val="Franklin Gothic Book"/>
        <family val="2"/>
      </rPr>
      <t>Ingrese la información conforme a lo indicado, llenando en cada fila cada una de las columnas antes de pasar a la siguiente.</t>
    </r>
  </si>
  <si>
    <r>
      <t xml:space="preserve">4. Complete la </t>
    </r>
    <r>
      <rPr>
        <b/>
        <i/>
        <sz val="11"/>
        <color theme="1"/>
        <rFont val="Franklin Gothic Book"/>
        <family val="2"/>
      </rPr>
      <t xml:space="preserve">Lista de proyectos informantes, </t>
    </r>
    <r>
      <rPr>
        <i/>
        <sz val="11"/>
        <color theme="1"/>
        <rFont val="Franklin Gothic Book"/>
        <family val="2"/>
      </rPr>
      <t>comenzando por la primera columna "Nombre completo del proyecto"</t>
    </r>
  </si>
  <si>
    <r>
      <rPr>
        <i/>
        <sz val="11"/>
        <color rgb="FF000000"/>
        <rFont val="Franklin Gothic Book"/>
        <family val="2"/>
      </rPr>
      <t xml:space="preserve">Si tiene alguna pregunta, comuníquese a </t>
    </r>
    <r>
      <rPr>
        <b/>
        <u/>
        <sz val="11"/>
        <color theme="10"/>
        <rFont val="Franklin Gothic Book"/>
        <family val="2"/>
      </rPr>
      <t>data@eiti.org</t>
    </r>
  </si>
  <si>
    <t>Parte 3 - Entidades informantes</t>
  </si>
  <si>
    <t>Proporcione una lista de todas las entidades informantes, junto con otra información pertinente</t>
  </si>
  <si>
    <t>Lista de entidades gubernamentales informantes</t>
  </si>
  <si>
    <t>Nombre completo del organismo</t>
  </si>
  <si>
    <t>Tipo de organismo</t>
  </si>
  <si>
    <t>Número identificatorio (si corresponde)</t>
  </si>
  <si>
    <t>Total informado</t>
  </si>
  <si>
    <t>Otro</t>
  </si>
  <si>
    <t>Gobierno central</t>
  </si>
  <si>
    <t>&lt; Tipo de organismo &gt;</t>
  </si>
  <si>
    <t>Agregar nuevas filas cuando sea necesario, haciendo clic con el botón derecho en el número de fila a la izquierda y seleccionando "Insertar"</t>
  </si>
  <si>
    <t>Lista de empresas informantes</t>
  </si>
  <si>
    <t>Referencias identificatorias de la empresa</t>
  </si>
  <si>
    <t>Nombre completo de la empresa</t>
  </si>
  <si>
    <t>Número identificatorio de la empresa</t>
  </si>
  <si>
    <t>Productos básicos (separados por comas)</t>
  </si>
  <si>
    <t xml:space="preserve">Listado bursátil o sitio web de la empresa </t>
  </si>
  <si>
    <t>Estado financiero auditado (o balance general, flujo de efectivo, estado de resultados, si no se dispone de aquél)</t>
  </si>
  <si>
    <t>Informe de pagos a gobiernos</t>
  </si>
  <si>
    <t>Minería</t>
  </si>
  <si>
    <t>Nombre completo del proyecto</t>
  </si>
  <si>
    <t>Número(s) de referencia del acuerdo legal: contrato, licencia, arrendamiento, concesión, ...</t>
  </si>
  <si>
    <t>Empresas afiliadas, comenzando por la Administradora</t>
  </si>
  <si>
    <t>Productos básicos (un producto/fila)</t>
  </si>
  <si>
    <t>Estado</t>
  </si>
  <si>
    <t>Producción (volumen)</t>
  </si>
  <si>
    <t>Unidad</t>
  </si>
  <si>
    <t>Producción (valor)</t>
  </si>
  <si>
    <t>Moneda</t>
  </si>
  <si>
    <r>
      <rPr>
        <sz val="11"/>
        <color rgb="FF000000"/>
        <rFont val="Franklin Gothic Book"/>
        <family val="2"/>
      </rPr>
      <t xml:space="preserve">La </t>
    </r>
    <r>
      <rPr>
        <b/>
        <sz val="11"/>
        <color rgb="FF000000"/>
        <rFont val="Franklin Gothic Book"/>
        <family val="2"/>
      </rPr>
      <t xml:space="preserve">Parte 4 (Ingresos del gobierno) </t>
    </r>
    <r>
      <rPr>
        <sz val="11"/>
        <color rgb="FF000000"/>
        <rFont val="Franklin Gothic Book"/>
        <family val="2"/>
      </rPr>
      <t>contiene datos exhaustivos sobre los ingresos del gobierno por flujo de ingreso, conforme a la clasificación del MEFP.</t>
    </r>
  </si>
  <si>
    <r>
      <t>1.</t>
    </r>
    <r>
      <rPr>
        <i/>
        <sz val="11"/>
        <color theme="1"/>
        <rFont val="Franklin Gothic Book"/>
        <family val="2"/>
      </rPr>
      <t xml:space="preserve"> </t>
    </r>
    <r>
      <rPr>
        <i/>
        <sz val="11"/>
        <color theme="1"/>
        <rFont val="Franklin Gothic Book"/>
        <family val="2"/>
      </rPr>
      <t xml:space="preserve">Ingrese la denominación de todos los </t>
    </r>
    <r>
      <rPr>
        <b/>
        <i/>
        <sz val="11"/>
        <color theme="1"/>
        <rFont val="Franklin Gothic Book"/>
        <family val="2"/>
      </rPr>
      <t>flujos de ingresos</t>
    </r>
    <r>
      <rPr>
        <i/>
        <sz val="11"/>
        <color theme="1"/>
        <rFont val="Franklin Gothic Book"/>
        <family val="2"/>
      </rPr>
      <t xml:space="preserve"> correspondientes a los sectores extractivos, incluidos aquellos ingresos ubicados por debajo de los umbrales de importancia relativa (se debería utilizar una fila por cada flujo de ingresos y entidad gubernamental individuales)</t>
    </r>
  </si>
  <si>
    <r>
      <rPr>
        <i/>
        <sz val="11"/>
        <color theme="1"/>
        <rFont val="Franklin Gothic Book"/>
        <family val="2"/>
      </rPr>
      <t xml:space="preserve">2. Ingrese el nombre de la </t>
    </r>
    <r>
      <rPr>
        <b/>
        <i/>
        <sz val="11"/>
        <color rgb="FF000000"/>
        <rFont val="Franklin Gothic Book"/>
        <family val="2"/>
      </rPr>
      <t>entidad gubernamental receptora</t>
    </r>
    <r>
      <rPr>
        <i/>
        <sz val="11"/>
        <color rgb="FF000000"/>
        <rFont val="Franklin Gothic Book"/>
        <family val="2"/>
      </rPr>
      <t xml:space="preserve"> (elíjala utilizando la lista desplegable. Aparecerá allí dado que ya ha ingresado la entidad gubernamental en la Parte 3).</t>
    </r>
  </si>
  <si>
    <r>
      <rPr>
        <i/>
        <sz val="11"/>
        <color theme="1"/>
        <rFont val="Franklin Gothic Book"/>
        <family val="2"/>
      </rPr>
      <t xml:space="preserve">3.Elija el </t>
    </r>
    <r>
      <rPr>
        <b/>
        <i/>
        <sz val="11"/>
        <color rgb="FF000000"/>
        <rFont val="Franklin Gothic Book"/>
        <family val="2"/>
      </rPr>
      <t>Sector</t>
    </r>
    <r>
      <rPr>
        <i/>
        <sz val="11"/>
        <color rgb="FF000000"/>
        <rFont val="Franklin Gothic Book"/>
        <family val="2"/>
      </rPr>
      <t xml:space="preserve"> y la </t>
    </r>
    <r>
      <rPr>
        <b/>
        <i/>
        <sz val="11"/>
        <color rgb="FF000000"/>
        <rFont val="Franklin Gothic Book"/>
        <family val="2"/>
      </rPr>
      <t>Clasificación de las EFP</t>
    </r>
    <r>
      <rPr>
        <i/>
        <sz val="11"/>
        <color rgb="FF000000"/>
        <rFont val="Franklin Gothic Book"/>
        <family val="2"/>
      </rPr>
      <t xml:space="preserve"> a los que se aplican estos ingresos.</t>
    </r>
    <r>
      <rPr>
        <i/>
        <sz val="11"/>
        <color rgb="FF000000"/>
        <rFont val="Franklin Gothic Book"/>
        <family val="2"/>
      </rPr>
      <t xml:space="preserve"> </t>
    </r>
    <r>
      <rPr>
        <i/>
        <sz val="11"/>
        <color rgb="FF000000"/>
        <rFont val="Franklin Gothic Book"/>
        <family val="2"/>
      </rPr>
      <t xml:space="preserve">Utilice la información orientativa brindada en el </t>
    </r>
    <r>
      <rPr>
        <i/>
        <u/>
        <sz val="11"/>
        <color rgb="FF000000"/>
        <rFont val="Franklin Gothic Book"/>
        <family val="2"/>
      </rPr>
      <t>Marco de las EFP para el régimen informativo del EITI.</t>
    </r>
    <r>
      <rPr>
        <i/>
        <u/>
        <sz val="11"/>
        <color rgb="FF000000"/>
        <rFont val="Franklin Gothic Book"/>
        <family val="2"/>
      </rPr>
      <t xml:space="preserve"> </t>
    </r>
    <r>
      <rPr>
        <sz val="11"/>
        <color rgb="FF000000"/>
        <rFont val="Franklin Gothic Book"/>
        <family val="2"/>
      </rPr>
      <t>En caso de que no sea posible desglosar por sector un determinado flujo de ingresos, elija "Otro".</t>
    </r>
  </si>
  <si>
    <r>
      <rPr>
        <i/>
        <sz val="11"/>
        <color theme="1"/>
        <rFont val="Franklin Gothic Book"/>
        <family val="2"/>
      </rPr>
      <t xml:space="preserve">4. En la columna </t>
    </r>
    <r>
      <rPr>
        <b/>
        <i/>
        <sz val="11"/>
        <color rgb="FF000000"/>
        <rFont val="Franklin Gothic Book"/>
        <family val="2"/>
      </rPr>
      <t>Valor de ingresos</t>
    </r>
    <r>
      <rPr>
        <i/>
        <sz val="11"/>
        <color rgb="FF000000"/>
        <rFont val="Franklin Gothic Book"/>
        <family val="2"/>
      </rPr>
      <t>, ingrese la cifra total de cada flujo de ingresos declarada por el gobierno, incluidos los ingresos no conciliados.</t>
    </r>
  </si>
  <si>
    <t xml:space="preserve"> Recuerde: los montos que las empresas pagan al gobierno por cuenta de sus empleados deberían excluirse (p. ej. los impuestos a las ganancias deducidos directamente del salario, las contribuciones de los empleados a la seguridad social, las retenciones tributarias), ya que no se consideran pagos de las empresas al gobierno.</t>
  </si>
  <si>
    <t>5. En caso de haber pagos en el Informe EITI que no coincidan con las categorías de las EFP, enumérelos en el recuadro titulado "Información adicional".</t>
  </si>
  <si>
    <t>Ingresos gubernamentales totales procedentes del sector extractivo (utilizando las EFP)</t>
  </si>
  <si>
    <r>
      <t>Requisito EITI 4.1.d</t>
    </r>
    <r>
      <rPr>
        <b/>
        <i/>
        <u/>
        <sz val="11"/>
        <rFont val="Franklin Gothic Book"/>
        <family val="2"/>
      </rPr>
      <t>: Divulgación completa del gobierno</t>
    </r>
  </si>
  <si>
    <t>Clasificación según EFP</t>
  </si>
  <si>
    <t>Denominación del flujo de ingresos</t>
  </si>
  <si>
    <t>Entidad gubernamental</t>
  </si>
  <si>
    <t>Valor de ingresos</t>
  </si>
  <si>
    <t>Información adicional</t>
  </si>
  <si>
    <t>Toda información adicional que no reúna las condiciones para ser incluida en la tabla precedente, se ruega incluirla a continuación como comentarios.</t>
  </si>
  <si>
    <t>Comentario 1</t>
  </si>
  <si>
    <t>Incluir comentarios aquí. Las retenciones tributarias y los impuestos deducidos directamente del salario no se pagan por cuenta de las empresas, por lo cual deberían excluirse</t>
  </si>
  <si>
    <t>Comentario 2</t>
  </si>
  <si>
    <t>Inserte filas adicionales según sea necesario P. ej., la siguiente tabla comprende los ingresos excluidos</t>
  </si>
  <si>
    <t>Montos deducidos directamente del salario</t>
  </si>
  <si>
    <t>Autoridad tributaria</t>
  </si>
  <si>
    <t>Retención tributaria</t>
  </si>
  <si>
    <t>Comentario 3</t>
  </si>
  <si>
    <t>Incluir comentarios aquí.</t>
  </si>
  <si>
    <t>Comentario 4</t>
  </si>
  <si>
    <t>Comentario 5</t>
  </si>
  <si>
    <t>Marco de las EFP para el régimen informativo del EITI</t>
  </si>
  <si>
    <r>
      <t>Requisito EITI 5.1.b</t>
    </r>
    <r>
      <rPr>
        <i/>
        <u/>
        <sz val="11"/>
        <rFont val="Franklin Gothic Book"/>
        <family val="2"/>
      </rPr>
      <t>: Clasificación de los ingresos</t>
    </r>
  </si>
  <si>
    <t>¿Qué son las EFP?</t>
  </si>
  <si>
    <t>Las EFP, o Estadísticas de Finanzas Públicas, constituyen un marco internacional para clasificar los flujos de ingresos de modo tal que resulten comparables entre países y períodos. Véase el ejemplo completo del marco incluido a continuación. El marco que se utiliza aquí abajo ha sido desarrollado por el FMI y el Secretariado Internacional EITI.
La letra E en los códigos de las EFP indica que estos códigos se utilizan únicamente para los ingresos procedentes de empresas extractivas. Los dígitos a la derecha fueron concebidos específicamente para las empresas del sector extractivo.</t>
  </si>
  <si>
    <r>
      <rPr>
        <i/>
        <u/>
        <sz val="11"/>
        <color rgb="FF000000"/>
        <rFont val="Franklin Gothic Book"/>
        <family val="2"/>
      </rPr>
      <t xml:space="preserve">o, </t>
    </r>
    <r>
      <rPr>
        <b/>
        <u/>
        <sz val="11"/>
        <color theme="10"/>
        <rFont val="Franklin Gothic Book"/>
        <family val="2"/>
      </rPr>
      <t>https://www.imf.org/external/np/sta/gfsm/</t>
    </r>
  </si>
  <si>
    <t>&lt;Elegir del menú&gt;</t>
  </si>
  <si>
    <r>
      <rPr>
        <sz val="11"/>
        <color rgb="FF000000"/>
        <rFont val="Franklin Gothic Book"/>
        <family val="2"/>
      </rPr>
      <t xml:space="preserve">La </t>
    </r>
    <r>
      <rPr>
        <b/>
        <sz val="11"/>
        <color rgb="FF000000"/>
        <rFont val="Franklin Gothic Book"/>
        <family val="2"/>
      </rPr>
      <t xml:space="preserve">Parte 5 (Datos de las empresas) </t>
    </r>
    <r>
      <rPr>
        <sz val="11"/>
        <color rgb="FF000000"/>
        <rFont val="Franklin Gothic Book"/>
        <family val="2"/>
      </rPr>
      <t>contiene datos a nivel de empresa y de proyecto por flujo de ingresos.</t>
    </r>
    <r>
      <rPr>
        <sz val="11"/>
        <color rgb="FF000000"/>
        <rFont val="Franklin Gothic Book"/>
        <family val="2"/>
      </rPr>
      <t xml:space="preserve"> </t>
    </r>
    <r>
      <rPr>
        <sz val="11"/>
        <color rgb="FF000000"/>
        <rFont val="Franklin Gothic Book"/>
        <family val="2"/>
      </rPr>
      <t>Las empresas y los proyectos se encuentran disponibles en el menú desplegable dado que los datos se ingresaron en la hoja 3.</t>
    </r>
    <r>
      <rPr>
        <sz val="11"/>
        <color rgb="FF000000"/>
        <rFont val="Franklin Gothic Book"/>
        <family val="2"/>
      </rPr>
      <t xml:space="preserve"> </t>
    </r>
  </si>
  <si>
    <r>
      <t>1. Seleccione del menú desplegable el nombre de la</t>
    </r>
    <r>
      <rPr>
        <b/>
        <i/>
        <sz val="11"/>
        <color theme="1"/>
        <rFont val="Franklin Gothic Book"/>
        <family val="2"/>
      </rPr>
      <t xml:space="preserve"> empresa</t>
    </r>
  </si>
  <si>
    <r>
      <rPr>
        <i/>
        <sz val="11"/>
        <color theme="1"/>
        <rFont val="Franklin Gothic Book"/>
        <family val="2"/>
      </rPr>
      <t>2.</t>
    </r>
    <r>
      <rPr>
        <i/>
        <sz val="11"/>
        <color theme="1"/>
        <rFont val="Franklin Gothic Book"/>
        <family val="2"/>
      </rPr>
      <t xml:space="preserve"> </t>
    </r>
    <r>
      <rPr>
        <i/>
        <sz val="11"/>
        <color theme="1"/>
        <rFont val="Franklin Gothic Book"/>
        <family val="2"/>
      </rPr>
      <t xml:space="preserve">Seleccione del menú desplegable la </t>
    </r>
    <r>
      <rPr>
        <b/>
        <i/>
        <sz val="11"/>
        <color theme="1"/>
        <rFont val="Franklin Gothic Book"/>
        <family val="2"/>
      </rPr>
      <t>entidad gubernamental recaudadora</t>
    </r>
    <r>
      <rPr>
        <i/>
        <sz val="11"/>
        <color theme="1"/>
        <rFont val="Franklin Gothic Book"/>
        <family val="2"/>
      </rPr>
      <t xml:space="preserve"> y </t>
    </r>
    <r>
      <rPr>
        <b/>
        <i/>
        <sz val="11"/>
        <color theme="1"/>
        <rFont val="Franklin Gothic Book"/>
        <family val="2"/>
      </rPr>
      <t>la denominación del pago</t>
    </r>
  </si>
  <si>
    <r>
      <rPr>
        <i/>
        <sz val="11"/>
        <color theme="1"/>
        <rFont val="Franklin Gothic Book"/>
        <family val="2"/>
      </rPr>
      <t>3.</t>
    </r>
    <r>
      <rPr>
        <i/>
        <sz val="11"/>
        <color theme="1"/>
        <rFont val="Franklin Gothic Book"/>
        <family val="2"/>
      </rPr>
      <t xml:space="preserve"> </t>
    </r>
    <r>
      <rPr>
        <i/>
        <sz val="11"/>
        <color theme="1"/>
        <rFont val="Franklin Gothic Book"/>
        <family val="2"/>
      </rPr>
      <t xml:space="preserve">Indique si el flujo de pago (i) </t>
    </r>
    <r>
      <rPr>
        <b/>
        <i/>
        <sz val="11"/>
        <color theme="1"/>
        <rFont val="Franklin Gothic Book"/>
        <family val="2"/>
      </rPr>
      <t>se impone sobre el proyecto</t>
    </r>
    <r>
      <rPr>
        <i/>
        <sz val="11"/>
        <color theme="1"/>
        <rFont val="Franklin Gothic Book"/>
        <family val="2"/>
      </rPr>
      <t xml:space="preserve"> y (ii) </t>
    </r>
    <r>
      <rPr>
        <b/>
        <i/>
        <sz val="11"/>
        <color theme="1"/>
        <rFont val="Franklin Gothic Book"/>
        <family val="2"/>
      </rPr>
      <t>se informa por proyecto</t>
    </r>
  </si>
  <si>
    <r>
      <t>4.</t>
    </r>
    <r>
      <rPr>
        <i/>
        <sz val="11"/>
        <color theme="1"/>
        <rFont val="Franklin Gothic Book"/>
        <family val="2"/>
      </rPr>
      <t xml:space="preserve"> </t>
    </r>
    <r>
      <rPr>
        <i/>
        <sz val="11"/>
        <color theme="1"/>
        <rFont val="Franklin Gothic Book"/>
        <family val="2"/>
      </rPr>
      <t>Ingrese la información del proyecto:</t>
    </r>
    <r>
      <rPr>
        <i/>
        <sz val="11"/>
        <color theme="1"/>
        <rFont val="Franklin Gothic Book"/>
        <family val="2"/>
      </rPr>
      <t xml:space="preserve"> </t>
    </r>
    <r>
      <rPr>
        <b/>
        <i/>
        <sz val="11"/>
        <color theme="1"/>
        <rFont val="Franklin Gothic Book"/>
        <family val="2"/>
      </rPr>
      <t>nombre del proyecto</t>
    </r>
    <r>
      <rPr>
        <i/>
        <sz val="11"/>
        <color theme="1"/>
        <rFont val="Franklin Gothic Book"/>
        <family val="2"/>
      </rPr>
      <t xml:space="preserve">, y </t>
    </r>
    <r>
      <rPr>
        <b/>
        <i/>
        <sz val="11"/>
        <color theme="1"/>
        <rFont val="Franklin Gothic Book"/>
        <family val="2"/>
      </rPr>
      <t>moneda de la información</t>
    </r>
  </si>
  <si>
    <r>
      <t xml:space="preserve">5. Indique el </t>
    </r>
    <r>
      <rPr>
        <b/>
        <i/>
        <sz val="11"/>
        <color theme="1"/>
        <rFont val="Franklin Gothic Book"/>
        <family val="2"/>
      </rPr>
      <t>valor de ingresos</t>
    </r>
    <r>
      <rPr>
        <i/>
        <sz val="11"/>
        <color theme="1"/>
        <rFont val="Franklin Gothic Book"/>
        <family val="2"/>
      </rPr>
      <t xml:space="preserve"> </t>
    </r>
    <r>
      <rPr>
        <i/>
        <u/>
        <sz val="11"/>
        <color theme="1"/>
        <rFont val="Franklin Gothic Book"/>
        <family val="2"/>
      </rPr>
      <t>divulgado por el gobierno</t>
    </r>
    <r>
      <rPr>
        <i/>
        <sz val="11"/>
        <color theme="1"/>
        <rFont val="Franklin Gothic Book"/>
        <family val="2"/>
      </rPr>
      <t xml:space="preserve"> y todo </t>
    </r>
    <r>
      <rPr>
        <b/>
        <i/>
        <sz val="11"/>
        <color theme="1"/>
        <rFont val="Franklin Gothic Book"/>
        <family val="2"/>
      </rPr>
      <t>comentario</t>
    </r>
    <r>
      <rPr>
        <i/>
        <sz val="11"/>
        <color theme="1"/>
        <rFont val="Franklin Gothic Book"/>
        <family val="2"/>
      </rPr>
      <t xml:space="preserve"> que pueda ser aplicable</t>
    </r>
  </si>
  <si>
    <t>Ingresos del gobierno por empresa y proyecto</t>
  </si>
  <si>
    <r>
      <t>Requisito EITI 4.1.c</t>
    </r>
    <r>
      <rPr>
        <b/>
        <i/>
        <u/>
        <sz val="11"/>
        <rFont val="Franklin Gothic Book"/>
        <family val="2"/>
      </rPr>
      <t xml:space="preserve">: Pagos de empresas </t>
    </r>
    <r>
      <rPr>
        <b/>
        <i/>
        <u/>
        <sz val="11"/>
        <color theme="10"/>
        <rFont val="Franklin Gothic Book"/>
        <family val="2"/>
      </rPr>
      <t xml:space="preserve">;  Requisito 4.7: </t>
    </r>
    <r>
      <rPr>
        <b/>
        <i/>
        <u/>
        <sz val="11"/>
        <rFont val="Franklin Gothic Book"/>
        <family val="2"/>
      </rPr>
      <t>Información a nivel de proyecto</t>
    </r>
  </si>
  <si>
    <t>Empresa</t>
  </si>
  <si>
    <t>Se recauda sobre el proyecto (S/N)</t>
  </si>
  <si>
    <t>Se informa por proyecto (S/N)</t>
  </si>
  <si>
    <t>Nombre del proyecto</t>
  </si>
  <si>
    <t>Moneda de la información</t>
  </si>
  <si>
    <t>Pago realizado en especie (S/N)</t>
  </si>
  <si>
    <t>Volumen en especie (si corresponde)</t>
  </si>
  <si>
    <t>Unidad (si corresponde)</t>
  </si>
  <si>
    <t>Comentarios</t>
  </si>
  <si>
    <t>Sí</t>
  </si>
  <si>
    <t>&lt; Elija una opción &gt;</t>
  </si>
  <si>
    <t>Parcialmente</t>
  </si>
  <si>
    <t>No aplica</t>
  </si>
  <si>
    <t>Sí, divulgado sistemáticamente</t>
  </si>
  <si>
    <t>Sí, a través de informe EITI</t>
  </si>
  <si>
    <t>No disponible</t>
  </si>
  <si>
    <t>&lt;Elija un sector&gt;</t>
  </si>
  <si>
    <t>Petróleo y Gas</t>
  </si>
  <si>
    <t>&lt; Elija una fase &gt;</t>
  </si>
  <si>
    <t>Exploración</t>
  </si>
  <si>
    <t>Producción</t>
  </si>
  <si>
    <t>Desarrollo</t>
  </si>
  <si>
    <t>Gobierno de estado</t>
  </si>
  <si>
    <t>Gobierno Local</t>
  </si>
  <si>
    <t xml:space="preserve">Empresas de titularidad estatal &amp; corporaciones públicas </t>
  </si>
  <si>
    <t>Otra</t>
  </si>
  <si>
    <t>Impuestos (11E)</t>
  </si>
  <si>
    <t>Aportes sociales (12E)</t>
  </si>
  <si>
    <t>Impuestos a las ganancias, las utilidades y las ganancias de capital (111E)</t>
  </si>
  <si>
    <t>Impuestos a la nómina y al personal de trabajo</t>
  </si>
  <si>
    <t>Impuestos a la nómina y al personal de trabajo (112E)</t>
  </si>
  <si>
    <t>Impuestos a la propiedad (113E)</t>
  </si>
  <si>
    <t>Impuestos ordinarios a las ganancias, las utilidades y las ganancias de capital</t>
  </si>
  <si>
    <t>Impuestos extraordinarios a las ganancias, las utilidades y las ganancias de capital (1112E2)</t>
  </si>
  <si>
    <t>Impuestos extraordinarios a las ganancias, las utilidades y las ganancias de capital</t>
  </si>
  <si>
    <t>Impuestos ordinarios a las ganancias, las utilidades y las ganancias de capital (1112E1)</t>
  </si>
  <si>
    <t>Impuestos a la propiedad</t>
  </si>
  <si>
    <t>Impuestos generales a los bienes y servicios (IVA, impuesto a las ventas, impuesto a los ingresos brutos) (1141E)</t>
  </si>
  <si>
    <t>Impuestos generales a los bienes y servicios (IVA, impuesto a las ventas, impuesto a los ingresos brutos)</t>
  </si>
  <si>
    <t>Impuestos a los bienes y servicios (114E)</t>
  </si>
  <si>
    <t>Impuestos al consumo (1142E)</t>
  </si>
  <si>
    <t>Impuestos al consumo</t>
  </si>
  <si>
    <t>Tasas de licencia (114521E)</t>
  </si>
  <si>
    <t>Tasas de licencia</t>
  </si>
  <si>
    <t>Impuestos sobre el uso de bienes/permiso para usar bienes o realizar actividades (1145E)</t>
  </si>
  <si>
    <t>Impuestos a las emisiones y la contaminación (114522E)</t>
  </si>
  <si>
    <t>Impuestos a las emisiones y la contaminación</t>
  </si>
  <si>
    <t>Impuestos a vehículos motorizados (11451E)</t>
  </si>
  <si>
    <t>Impuestos a vehículos motorizados</t>
  </si>
  <si>
    <t>Tasas aduaneras y a importaciones (1151E)</t>
  </si>
  <si>
    <t>Tasas aduaneras y a importaciones</t>
  </si>
  <si>
    <t>Impuestos sobre las transacciones y el comercio internacional (115E)</t>
  </si>
  <si>
    <t>Impuestos a las exportaciones (1152E)</t>
  </si>
  <si>
    <t>Impuestos a las exportaciones</t>
  </si>
  <si>
    <t>Utilidades de monopolios de exportación de recursos naturales (1153E1)</t>
  </si>
  <si>
    <t>Utilidades de monopolios de exportación de recursos naturales</t>
  </si>
  <si>
    <t>Otros impuestos a pagar por compañías de recursos naturales (116E)</t>
  </si>
  <si>
    <t>Otros impuestos a pagar por compañías de recursos naturales</t>
  </si>
  <si>
    <t>Contribuciones de empleadores a la seguridad social (1212E)</t>
  </si>
  <si>
    <t>Contribuciones de empleadores a la seguridad social</t>
  </si>
  <si>
    <t>Provenientes de empresas estatales (1412E1)</t>
  </si>
  <si>
    <t>Provenientes de empresas estatales</t>
  </si>
  <si>
    <t>Otros ingresos (14E)</t>
  </si>
  <si>
    <t>Ingresos por propiedades (141E)</t>
  </si>
  <si>
    <t>Dividendos (1412E)</t>
  </si>
  <si>
    <t>Provenientes de participaciones (capital) gubernamental (1412E2)</t>
  </si>
  <si>
    <t>Provenientes de participaciones (capital) gubernamental</t>
  </si>
  <si>
    <t>Retiros de ingresos de cuasicorporaciones (1413E)</t>
  </si>
  <si>
    <t>Retiros de ingresos de cuasicorporaciones</t>
  </si>
  <si>
    <t>Regalías (1415E1)</t>
  </si>
  <si>
    <t>Regalías</t>
  </si>
  <si>
    <t>Alquiler (1415E)</t>
  </si>
  <si>
    <t>Bonificaciones (1415E2)</t>
  </si>
  <si>
    <t>Bonificaciones</t>
  </si>
  <si>
    <t>Entregado/pagado directamente al gobierno (1415E31)</t>
  </si>
  <si>
    <t>Entregado/pagado directamente al gobierno</t>
  </si>
  <si>
    <t>Derechos sobre la producción (en efectivo y en especie) (1415E3)</t>
  </si>
  <si>
    <t>Entregado/pagado a empresas estatales (1415E32)</t>
  </si>
  <si>
    <t>Entregado/pagado a empresas estatales</t>
  </si>
  <si>
    <t>Transferencias obligatorias al gobierno (infraestructura, etc.) (1415E4)</t>
  </si>
  <si>
    <t>Transferencias obligatorias al gobierno (infraestructura, etc.)</t>
  </si>
  <si>
    <t>Pagos de otros alquileres (1415E5)</t>
  </si>
  <si>
    <t>Pagos de otros alquileres</t>
  </si>
  <si>
    <t>Venta de bienes y servicios por unidades de gobierno (1421E)</t>
  </si>
  <si>
    <t>Venta de bienes y servicios por unidades de gobierno</t>
  </si>
  <si>
    <t>Venta de bienes y servicios (142E)</t>
  </si>
  <si>
    <t>Honorarios administrativos por servicios del gobierno (1422E)</t>
  </si>
  <si>
    <t>Honorarios administrativos por servicios del gobierno</t>
  </si>
  <si>
    <t>Multas, penalidades y prendas (143E)</t>
  </si>
  <si>
    <t>Multas, penalidades y prendas</t>
  </si>
  <si>
    <t>Transferencias voluntarias al gobierno (donaciones) (144E1)</t>
  </si>
  <si>
    <t>Transferencias voluntarias al gobierno (donaciones)</t>
  </si>
  <si>
    <t>Sal y cloruro de sodio puro (2501)</t>
  </si>
  <si>
    <t>Piritas de hierro (2502)</t>
  </si>
  <si>
    <t>Azufre de cualquier clase (2503)</t>
  </si>
  <si>
    <t>Grafito natural (2504)</t>
  </si>
  <si>
    <t>Arenas naturales de cualquier clase (2505)</t>
  </si>
  <si>
    <t>Cuarzo (2506)</t>
  </si>
  <si>
    <t>Caolin (2507)</t>
  </si>
  <si>
    <t>Las demás arcillas (2508)</t>
  </si>
  <si>
    <t>Creta. (2509)</t>
  </si>
  <si>
    <t>Fosfatos de calcio naturales (2510)</t>
  </si>
  <si>
    <t>Sulfato de bario natural (2511)</t>
  </si>
  <si>
    <t>Harinas silíceas fósiles (2512)</t>
  </si>
  <si>
    <t>Piedra pómez (2513)</t>
  </si>
  <si>
    <t>Pizarra (2514)</t>
  </si>
  <si>
    <t>Mármol (2515)</t>
  </si>
  <si>
    <t>Granito (2516)</t>
  </si>
  <si>
    <t>Cantos (2517)</t>
  </si>
  <si>
    <t>Dolomita (2518)</t>
  </si>
  <si>
    <t>Carbonato de magnesio natural (magnesita) (2519)</t>
  </si>
  <si>
    <t>Yeso natural (2520)</t>
  </si>
  <si>
    <t>Castinas (2521)</t>
  </si>
  <si>
    <t>Cal viva (2522)</t>
  </si>
  <si>
    <t>Cementos hidráulicos (2523)</t>
  </si>
  <si>
    <t>Amianto (asbesto). (2524)</t>
  </si>
  <si>
    <t>Esteatita natural (2526)</t>
  </si>
  <si>
    <t>Boratos naturales y sus concentrados (2528)</t>
  </si>
  <si>
    <t>Feldespato (2529)</t>
  </si>
  <si>
    <t>Materias minerales no expresadas ni comprendidas en otra parte. (2530)</t>
  </si>
  <si>
    <t>Hierro (2601)</t>
  </si>
  <si>
    <t>Manganeso (2602)</t>
  </si>
  <si>
    <t>Cobre (2603)</t>
  </si>
  <si>
    <t>Níquel (2604)</t>
  </si>
  <si>
    <t>Cobalto (2605)</t>
  </si>
  <si>
    <t>Aluminio (2606)</t>
  </si>
  <si>
    <t>Plomo (2607)</t>
  </si>
  <si>
    <t>Estaño (2609)</t>
  </si>
  <si>
    <t>Cromo (2610)</t>
  </si>
  <si>
    <t>Volframio (tungsteno) (2611)</t>
  </si>
  <si>
    <t>Uranio o torio (2612)</t>
  </si>
  <si>
    <t>Molibdeno (2613)</t>
  </si>
  <si>
    <t>Titanio (2614)</t>
  </si>
  <si>
    <t>Niobio (2615)</t>
  </si>
  <si>
    <t>Metales preciosos (2616)</t>
  </si>
  <si>
    <t>Demás minerales (2617)</t>
  </si>
  <si>
    <t>Escorias granuladas (2618)</t>
  </si>
  <si>
    <t>Escorias (excepto granuladas) (2619)</t>
  </si>
  <si>
    <t>Cenizas y residuos (2620)</t>
  </si>
  <si>
    <t>Demás escorias y cenizas (2621)</t>
  </si>
  <si>
    <t>Hullas (2701)</t>
  </si>
  <si>
    <t>Lignitos (2702)</t>
  </si>
  <si>
    <t>Turba (2703)</t>
  </si>
  <si>
    <t>Coques y semicoques (2704)</t>
  </si>
  <si>
    <t>Gas de hulla (2705)</t>
  </si>
  <si>
    <t>Alquitranes de hulla (2706)</t>
  </si>
  <si>
    <t>Aceites y productos de destilación de alquitranes de hulla (2707)</t>
  </si>
  <si>
    <t>Brea y coque de brea de alquitrán de hulla (2708)</t>
  </si>
  <si>
    <t>Petróleo crudo (2709)</t>
  </si>
  <si>
    <t>Aceites de petróleo (excepto crudos) (2710)</t>
  </si>
  <si>
    <t>Gas natural (2711)</t>
  </si>
  <si>
    <t>Vaselina (2712)</t>
  </si>
  <si>
    <t>Coque de petróleo (2713)</t>
  </si>
  <si>
    <t>Betunes y asfaltos (2714)</t>
  </si>
  <si>
    <t>Mezclas bituminosas (2715)</t>
  </si>
  <si>
    <t>Energía eléctrica (2716)</t>
  </si>
  <si>
    <t>Diamantes (7102)</t>
  </si>
  <si>
    <t>Plata (7106)</t>
  </si>
  <si>
    <t>Oro (7108)</t>
  </si>
  <si>
    <t>Criolita (2527)</t>
  </si>
  <si>
    <r>
      <rPr>
        <i/>
        <sz val="10.5"/>
        <rFont val="Calibri"/>
        <family val="2"/>
      </rPr>
      <t xml:space="preserve">Moneda de la información presentada </t>
    </r>
    <r>
      <rPr>
        <i/>
        <sz val="10.5"/>
        <color theme="10"/>
        <rFont val="Calibri"/>
        <family val="2"/>
      </rPr>
      <t>(código de divisas ISO-4217)</t>
    </r>
  </si>
  <si>
    <r>
      <rPr>
        <b/>
        <sz val="11"/>
        <rFont val="Franklin Gothic Book"/>
        <family val="2"/>
      </rPr>
      <t xml:space="preserve">Puede acceder a la versión más reciente de las plantillas de datos resumidos en </t>
    </r>
    <r>
      <rPr>
        <b/>
        <u/>
        <sz val="11"/>
        <color rgb="FF188FBB"/>
        <rFont val="Franklin Gothic Book"/>
        <family val="2"/>
      </rPr>
      <t>https://eiti.org/es/documento/plantilla-datos-resumidos-del-eiti</t>
    </r>
  </si>
  <si>
    <r>
      <rPr>
        <i/>
        <u/>
        <sz val="11"/>
        <rFont val="Franklin Gothic Book"/>
        <family val="2"/>
      </rPr>
      <t xml:space="preserve">Puede encontrar más información orientativa en </t>
    </r>
    <r>
      <rPr>
        <u/>
        <sz val="11"/>
        <color rgb="FF165B89"/>
        <rFont val="Franklin Gothic Book"/>
        <family val="2"/>
      </rPr>
      <t>https://eiti.org/es/documento/plantilla-datos-resumidos-del-eiti</t>
    </r>
  </si>
  <si>
    <r>
      <t xml:space="preserve">Requisito EITI 4.7: </t>
    </r>
    <r>
      <rPr>
        <b/>
        <u/>
        <sz val="11"/>
        <rFont val="Franklin Gothic Book"/>
        <family val="2"/>
      </rPr>
      <t>Desglose</t>
    </r>
  </si>
  <si>
    <r>
      <t xml:space="preserve">Requisito EITI 7.2: </t>
    </r>
    <r>
      <rPr>
        <b/>
        <u/>
        <sz val="11"/>
        <rFont val="Franklin Gothic Book"/>
        <family val="2"/>
      </rPr>
      <t>Accesibilidad y apertura de los datos</t>
    </r>
  </si>
  <si>
    <r>
      <t>Requisito EITI 6.4:</t>
    </r>
    <r>
      <rPr>
        <b/>
        <sz val="11"/>
        <rFont val="Franklin Gothic Book"/>
        <family val="2"/>
      </rPr>
      <t xml:space="preserve"> Impacto ambiental</t>
    </r>
  </si>
  <si>
    <r>
      <t>Requisito EITI 6.3:</t>
    </r>
    <r>
      <rPr>
        <b/>
        <sz val="11"/>
        <rFont val="Franklin Gothic Book"/>
        <family val="2"/>
      </rPr>
      <t xml:space="preserve"> Contribución económica</t>
    </r>
  </si>
  <si>
    <t>&lt; ¿Reportado a través de EITI o divulgado sistemáticamente? &gt;</t>
  </si>
  <si>
    <r>
      <t>Requisito EITI 6.2:</t>
    </r>
    <r>
      <rPr>
        <b/>
        <sz val="11"/>
        <rFont val="Franklin Gothic Book"/>
        <family val="2"/>
      </rPr>
      <t xml:space="preserve"> Gastos cuasifiscales</t>
    </r>
  </si>
  <si>
    <r>
      <t>Requisito EITI 6.1:</t>
    </r>
    <r>
      <rPr>
        <b/>
        <sz val="11"/>
        <rFont val="Franklin Gothic Book"/>
        <family val="2"/>
      </rPr>
      <t xml:space="preserve"> Gastos sociales</t>
    </r>
  </si>
  <si>
    <r>
      <t>Requisito EITI 5.3:</t>
    </r>
    <r>
      <rPr>
        <b/>
        <sz val="11"/>
        <rFont val="Franklin Gothic Book"/>
        <family val="2"/>
      </rPr>
      <t xml:space="preserve"> Gestión de ingresos y gastos</t>
    </r>
  </si>
  <si>
    <r>
      <t>Requisito EITI 5.2:</t>
    </r>
    <r>
      <rPr>
        <b/>
        <sz val="11"/>
        <rFont val="Franklin Gothic Book"/>
        <family val="2"/>
      </rPr>
      <t xml:space="preserve"> Transferencias subnacionales</t>
    </r>
  </si>
  <si>
    <r>
      <t>Requisito EITI 5.1:</t>
    </r>
    <r>
      <rPr>
        <b/>
        <sz val="11"/>
        <rFont val="Franklin Gothic Book"/>
        <family val="2"/>
      </rPr>
      <t xml:space="preserve"> Distribución de ingresos de las industrias extractivas</t>
    </r>
  </si>
  <si>
    <r>
      <t>Requisito EITI 4.9:</t>
    </r>
    <r>
      <rPr>
        <b/>
        <sz val="11"/>
        <rFont val="Franklin Gothic Book"/>
        <family val="2"/>
      </rPr>
      <t xml:space="preserve"> Calidad de los datos</t>
    </r>
  </si>
  <si>
    <r>
      <t>Requisito EITI 4.8:</t>
    </r>
    <r>
      <rPr>
        <b/>
        <sz val="11"/>
        <rFont val="Franklin Gothic Book"/>
        <family val="2"/>
      </rPr>
      <t xml:space="preserve"> Puntualidad de los datos</t>
    </r>
  </si>
  <si>
    <r>
      <t>Requisito EITI 4.6:</t>
    </r>
    <r>
      <rPr>
        <b/>
        <sz val="11"/>
        <rFont val="Franklin Gothic Book"/>
        <family val="2"/>
      </rPr>
      <t xml:space="preserve"> Pagos directos subnacionales</t>
    </r>
  </si>
  <si>
    <r>
      <t>Requisito EITI 4.5:</t>
    </r>
    <r>
      <rPr>
        <b/>
        <sz val="11"/>
        <rFont val="Franklin Gothic Book"/>
        <family val="2"/>
      </rPr>
      <t xml:space="preserve"> Transacciones de empresas de titularidad estatal</t>
    </r>
  </si>
  <si>
    <r>
      <t>Requisito EITI 4.4:</t>
    </r>
    <r>
      <rPr>
        <b/>
        <sz val="11"/>
        <rFont val="Franklin Gothic Book"/>
        <family val="2"/>
      </rPr>
      <t xml:space="preserve"> Ingresos por transporte</t>
    </r>
  </si>
  <si>
    <r>
      <t>Requisito EITI 4.3:</t>
    </r>
    <r>
      <rPr>
        <b/>
        <sz val="11"/>
        <rFont val="Franklin Gothic Book"/>
        <family val="2"/>
      </rPr>
      <t xml:space="preserve"> Acuerdos de permuta</t>
    </r>
  </si>
  <si>
    <r>
      <t>Requisito EITI 4.2:</t>
    </r>
    <r>
      <rPr>
        <b/>
        <sz val="11"/>
        <rFont val="Franklin Gothic Book"/>
        <family val="2"/>
      </rPr>
      <t xml:space="preserve"> Ingresos en especie</t>
    </r>
  </si>
  <si>
    <r>
      <t>Requisito EITI 4.1:</t>
    </r>
    <r>
      <rPr>
        <b/>
        <sz val="11"/>
        <rFont val="Franklin Gothic Book"/>
        <family val="2"/>
      </rPr>
      <t xml:space="preserve"> Exhaustividad</t>
    </r>
  </si>
  <si>
    <r>
      <t>Requisito EITI 3.3:</t>
    </r>
    <r>
      <rPr>
        <b/>
        <sz val="11"/>
        <rFont val="Franklin Gothic Book"/>
        <family val="2"/>
      </rPr>
      <t xml:space="preserve"> Exportaciones</t>
    </r>
  </si>
  <si>
    <r>
      <t>Requisito EITI 3.2:</t>
    </r>
    <r>
      <rPr>
        <b/>
        <sz val="11"/>
        <rFont val="Franklin Gothic Book"/>
        <family val="2"/>
      </rPr>
      <t xml:space="preserve"> Producción por producto básico</t>
    </r>
  </si>
  <si>
    <t>HS Product Description w volumen</t>
  </si>
  <si>
    <t>Sal y cloruro de sodio puro (2501), volumenn</t>
  </si>
  <si>
    <t>Piritas de hierro (2502), volumen</t>
  </si>
  <si>
    <t>Azufre de cualquier clase (2503), volumen</t>
  </si>
  <si>
    <t>Grafito natural (2504), volumen</t>
  </si>
  <si>
    <t>Arenas naturales de cualquier clase (2505), volumen</t>
  </si>
  <si>
    <t>Cuarzo (2506), volumen</t>
  </si>
  <si>
    <t>Caolin (2507), volumen</t>
  </si>
  <si>
    <t>Las demás arcillas (2508), volumen</t>
  </si>
  <si>
    <t>Creta. (2509), volumen</t>
  </si>
  <si>
    <t>Fosfatos de calcio naturales (2510), volumen</t>
  </si>
  <si>
    <t>Sulfato de bario natural (2511), volumen</t>
  </si>
  <si>
    <t>Harinas silíceas fósiles (2512), volumen</t>
  </si>
  <si>
    <t>Piedra pómez (2513), volumen</t>
  </si>
  <si>
    <t>Pizarra (2514), volumen</t>
  </si>
  <si>
    <t>Mármol (2515), volumen</t>
  </si>
  <si>
    <t>Granito (2516), volumen</t>
  </si>
  <si>
    <t>Cantos (2517), volumen</t>
  </si>
  <si>
    <t>Dolomita (2518), volumen</t>
  </si>
  <si>
    <t>Carbonato de magnesio natural (magnesita) (2519), volumen</t>
  </si>
  <si>
    <t>Yeso natural (2520), volumen</t>
  </si>
  <si>
    <t>Castinas (2521), volumen</t>
  </si>
  <si>
    <t>Cal viva (2522), volumen</t>
  </si>
  <si>
    <t>Cementos hidráulicos (2523), volumen</t>
  </si>
  <si>
    <t>Amianto (asbesto). (2524), volumen</t>
  </si>
  <si>
    <t>Mica (2525), volumen</t>
  </si>
  <si>
    <t>Esteatita natural (2526), volumen</t>
  </si>
  <si>
    <t>Criolita (2527), volumen</t>
  </si>
  <si>
    <t>Boratos naturales y sus concentrados (2528), volumen</t>
  </si>
  <si>
    <t>Feldespato (2529), volumen</t>
  </si>
  <si>
    <t>Materias minerales no expresadas ni comprendidas en otra parte. (2530), volumen</t>
  </si>
  <si>
    <t>Hierro (2601), volumen</t>
  </si>
  <si>
    <t>Manganeso (2602), volumen</t>
  </si>
  <si>
    <t>Níquel (2604), volumen</t>
  </si>
  <si>
    <t>Cobalto (2605), volumen</t>
  </si>
  <si>
    <t>Aluminio (2606), volumen</t>
  </si>
  <si>
    <t>Plomo (2607), volumen</t>
  </si>
  <si>
    <t>Zinc (2608), volumen</t>
  </si>
  <si>
    <t>Estaño (2609), volumen</t>
  </si>
  <si>
    <t>Cromo (2610), volumen</t>
  </si>
  <si>
    <t>Volframio (tungsteno) (2611), volumen</t>
  </si>
  <si>
    <t>Uranio o torio (2612), volumen</t>
  </si>
  <si>
    <t>Molibdeno (2613), volumen</t>
  </si>
  <si>
    <t>Titanio (2614), volumen</t>
  </si>
  <si>
    <t>Niobio (2615), volumen</t>
  </si>
  <si>
    <t>Metales preciosos (2616), volumen</t>
  </si>
  <si>
    <t>Demás minerales (2617), volumen</t>
  </si>
  <si>
    <t>Escorias granuladas (2618), volumen</t>
  </si>
  <si>
    <t>Escorias (excepto granuladas) (2619), volumen</t>
  </si>
  <si>
    <t>Cenizas y residuos (2620), volumen</t>
  </si>
  <si>
    <t>Demás escorias y cenizas (2621), volumen</t>
  </si>
  <si>
    <t>Hullas (2701), volumen</t>
  </si>
  <si>
    <t>Lignitos (2702), volumen</t>
  </si>
  <si>
    <t>Turba (2703), volumen</t>
  </si>
  <si>
    <t>Coques y semicoques (2704), volumen</t>
  </si>
  <si>
    <t>Gas de hulla (2705), volumen</t>
  </si>
  <si>
    <t>Alquitranes de hulla (2706), volumen</t>
  </si>
  <si>
    <t>Aceites y productos de destilación de alquitranes de hulla (2707), volumen</t>
  </si>
  <si>
    <t>Brea y coque de brea de alquitrán de hulla (2708), volumen</t>
  </si>
  <si>
    <t>Aceites de petróleo (excepto crudos) (2710), volumen</t>
  </si>
  <si>
    <t>Vaselina (2712), volumen</t>
  </si>
  <si>
    <t>Coque de petróleo (2713), volumen</t>
  </si>
  <si>
    <t>Betunes y asfaltos (2714), volumen</t>
  </si>
  <si>
    <t>Mezclas bituminosas (2715), volumen</t>
  </si>
  <si>
    <t>Energía eléctrica (2716), volumen</t>
  </si>
  <si>
    <t>Diamantes (7102), volumen</t>
  </si>
  <si>
    <r>
      <t>Requisito EITI 3.1:</t>
    </r>
    <r>
      <rPr>
        <b/>
        <sz val="11"/>
        <rFont val="Franklin Gothic Book"/>
        <family val="2"/>
      </rPr>
      <t xml:space="preserve"> Exploración</t>
    </r>
  </si>
  <si>
    <r>
      <t>Requisito EITI 2.6:</t>
    </r>
    <r>
      <rPr>
        <b/>
        <sz val="11"/>
        <rFont val="Franklin Gothic Book"/>
        <family val="2"/>
      </rPr>
      <t xml:space="preserve"> Participación estatal</t>
    </r>
  </si>
  <si>
    <r>
      <t>Requisito EITI 2.5:</t>
    </r>
    <r>
      <rPr>
        <b/>
        <sz val="11"/>
        <rFont val="Franklin Gothic Book"/>
        <family val="2"/>
      </rPr>
      <t xml:space="preserve"> Beneficiarios reales</t>
    </r>
  </si>
  <si>
    <r>
      <t>Requisito EITI 2.4:</t>
    </r>
    <r>
      <rPr>
        <b/>
        <sz val="11"/>
        <rFont val="Franklin Gothic Book"/>
        <family val="2"/>
      </rPr>
      <t xml:space="preserve"> Divulgación de contratos</t>
    </r>
  </si>
  <si>
    <r>
      <t>Requisito EITI 2.3:</t>
    </r>
    <r>
      <rPr>
        <b/>
        <sz val="11"/>
        <rFont val="Franklin Gothic Book"/>
        <family val="2"/>
      </rPr>
      <t xml:space="preserve"> Registro de licencias</t>
    </r>
  </si>
  <si>
    <r>
      <t>Requisito EITI 2.2:</t>
    </r>
    <r>
      <rPr>
        <b/>
        <sz val="11"/>
        <rFont val="Franklin Gothic Book"/>
        <family val="2"/>
      </rPr>
      <t xml:space="preserve"> Adjudicación de contratos y licencias</t>
    </r>
  </si>
  <si>
    <r>
      <t>Requisito EITI 2.1:</t>
    </r>
    <r>
      <rPr>
        <b/>
        <sz val="11"/>
        <rFont val="Franklin Gothic Book"/>
        <family val="2"/>
      </rPr>
      <t xml:space="preserve"> Marco legal y régimen fiscal</t>
    </r>
  </si>
  <si>
    <t>Deloitte</t>
  </si>
  <si>
    <t>www.eitird.mem.gob.do</t>
  </si>
  <si>
    <t>https://eitird.mem.gob.do/explorar-datos/</t>
  </si>
  <si>
    <t>Sandra Castillo</t>
  </si>
  <si>
    <t>Secretaría Ejecutiva EITI-RD</t>
  </si>
  <si>
    <t>sandra.castillo@eitird.mem.gob.do</t>
  </si>
  <si>
    <t>https://eitird.mem.gob.do/informe-eiti-rd/regulacion-del-sector-extractivo/</t>
  </si>
  <si>
    <t>https://eitird.mem.gob.do/informe-eiti-rd/regulacion-del-sector-extractivo/marco-institucional/</t>
  </si>
  <si>
    <t>https://eitird.mem.gob.do/informe-eiti-rd/recaudacion-de-ingresos/</t>
  </si>
  <si>
    <t>https://eitird.mem.gob.do/informe-eiti-rd/otorgamiento-de-derechos/</t>
  </si>
  <si>
    <t>https://eitird.mem.gob.do/concesiones/</t>
  </si>
  <si>
    <t>https://eitird.mem.gob.do/informe-eiti-rd/otorgamiento-de-derechos/principios-de-otorgamiento/proceso-de-solicitud-y-transferencia-de-concesiones/</t>
  </si>
  <si>
    <t>https://eitird.mem.gob.do/hidrocarburos-2/</t>
  </si>
  <si>
    <t>https://eitird.mem.gob.do/concesiones-otorgadas-y-o-transferidas/</t>
  </si>
  <si>
    <t>https://eitird.mem.gob.do/informe-eiti-rd/otorgamiento-de-derechos/principios-de-otorgamiento/transparencia-del-registro-y-catastro-minero/</t>
  </si>
  <si>
    <t>https://eitird.mem.gob.do/contratos-mineros-dominicanos/</t>
  </si>
  <si>
    <t>https://eitird.mem.gob.do/informe-eiti-rd/contratos-mineros/transparencia-en-la-publicacion-de-los-contratos/</t>
  </si>
  <si>
    <t>https://eitird.mem.gob.do/informe-eiti-rd/otorgamiento-de-derechos/principios-de-otorgamiento/registro-publico-y-catastro-minero/</t>
  </si>
  <si>
    <t>https://eitird.mem.gob.do/proceso-de-subasta-de-hidrocarburos/</t>
  </si>
  <si>
    <t>https://eitird.mem.gob.do/informe-eiti-rd/corde-gestor-de-la-participacion-estatal/participacion-accionaria-en-falcondo/</t>
  </si>
  <si>
    <t>https://eitird.mem.gob.do/informe-eiti-rd/recursos-narurales/exploracion-minera/</t>
  </si>
  <si>
    <t>https://eitird.mem.gob.do/informe-eiti-rd/produccion-y-exportacion/exportacion/</t>
  </si>
  <si>
    <t>https://eitird.mem.gob.do/actas-de-reuniones-de-la-comision-nacional/</t>
  </si>
  <si>
    <t>https://eitird.mem.gob.do/pagos-subnacionales/</t>
  </si>
  <si>
    <t>https://eitird.mem.gob.do/reacudacion-2017-y-2018/</t>
  </si>
  <si>
    <t>https://eitird.mem.gob.do/clasificacion-de-los-ingresos-del-estado/</t>
  </si>
  <si>
    <t>https://eitird.mem.gob.do/informe-eiti-rd/contribucion-economica/aporte-sector-extrativo-al-pib/</t>
  </si>
  <si>
    <t>https://eitird.mem.gob.do/autorizaciones-ambientales/</t>
  </si>
  <si>
    <t>Dirección General de Impuestos Internos (DGII)</t>
  </si>
  <si>
    <t>Barrick Pueblo Viejo Dominican Corporation</t>
  </si>
  <si>
    <t>no aplica</t>
  </si>
  <si>
    <t>La parte contextual se publicó el 2019-12-28</t>
  </si>
  <si>
    <t>Direccion Genreral de Aduanas (DGA)</t>
  </si>
  <si>
    <t>Dirección General de Minería (DGM)</t>
  </si>
  <si>
    <t xml:space="preserve">Tesorería Nacional </t>
  </si>
  <si>
    <t>Sm3</t>
  </si>
  <si>
    <t>Arena Silícea</t>
  </si>
  <si>
    <t>Toneladas</t>
  </si>
  <si>
    <t>Ferroniquel</t>
  </si>
  <si>
    <t>Arcillas</t>
  </si>
  <si>
    <t>Roca caliza</t>
  </si>
  <si>
    <t>Roca caliza coralina</t>
  </si>
  <si>
    <t>Caliza Recristalizada</t>
  </si>
  <si>
    <t>Roca Puzolana</t>
  </si>
  <si>
    <t>Travertino</t>
  </si>
  <si>
    <t>Rocas volcanicas</t>
  </si>
  <si>
    <t>Ferroniuqel</t>
  </si>
  <si>
    <t>Bauxita</t>
  </si>
  <si>
    <t>No hay mas sectores</t>
  </si>
  <si>
    <t>no hay contratos para otros sectores</t>
  </si>
  <si>
    <t>https://eitird.mem.gob.do/informe-eiti-rd/corde-gestor-de-la-participacion-estatal/corde-y-el-sector-minero-no-metalico/</t>
  </si>
  <si>
    <t>https://eitird.mem.gob.do/informe-eiti-rd/produccion-y-exportacion/produccion-minera-dominicana/</t>
  </si>
  <si>
    <t>Sal de mina</t>
  </si>
  <si>
    <t>https://eitird.mem.gob.do/recaudacion-2017-y-2018/</t>
  </si>
  <si>
    <t>Ver Acta No. 19-2019</t>
  </si>
  <si>
    <t>https://eitird.mem.gob.do/informe-eiti-rd/distribucion-de-ingresos/distribucion-de-los-ingresos-mineros/</t>
  </si>
  <si>
    <t>https://eitird.mem.gob.do/informe-eiti-rd/distribucion-de-ingresos/gasto-publico/</t>
  </si>
  <si>
    <t xml:space="preserve"> https://eitird.mem.gob.do/actas-de-reuniones-de-la-comision-nacional/</t>
  </si>
  <si>
    <t>Ver Acta No 19-2019</t>
  </si>
  <si>
    <t>No está disponible por género</t>
  </si>
  <si>
    <t>Registro Nacional de Contribuyente</t>
  </si>
  <si>
    <t xml:space="preserve">Pueblo Viejo Dominicana Corporation </t>
  </si>
  <si>
    <t xml:space="preserve">Envirogold (Las Lagunas), Limited </t>
  </si>
  <si>
    <t>Falconbridge Dominicana, S.A.</t>
  </si>
  <si>
    <t>Corporación Minera Dominicana, S.A.</t>
  </si>
  <si>
    <t>Oro, Plata</t>
  </si>
  <si>
    <t>Oro, Cobre, Plata, Zinc</t>
  </si>
  <si>
    <t>Impuesto Sobre la Renta de las Empresas</t>
  </si>
  <si>
    <t>Participación Utilidades Netas</t>
  </si>
  <si>
    <t>Impuesto Mínimo Anual Minero</t>
  </si>
  <si>
    <t xml:space="preserve">Retorno Neto de Fundición Minera </t>
  </si>
  <si>
    <t>Patente Minera Anual</t>
  </si>
  <si>
    <t>Impuesto de Superficie</t>
  </si>
  <si>
    <t>Impuesto sobre la Renta de los Salarios</t>
  </si>
  <si>
    <t>Intereses Pagados al Exterior</t>
  </si>
  <si>
    <t>Impuestos por Pago Al Exterior</t>
  </si>
  <si>
    <t>Regalía del 5% FOB</t>
  </si>
  <si>
    <t>Tasa por Servicios</t>
  </si>
  <si>
    <t>Otros metalicos</t>
  </si>
  <si>
    <t>Sal</t>
  </si>
  <si>
    <t>Cal</t>
  </si>
  <si>
    <t>Otros no metalicos</t>
  </si>
  <si>
    <t>El Gobierno dominicano tiene una política de Datos Abiertos, ver https://eitird.mem.gob.do/norma-sobre-publicacion-de-datos-abiertos-del-gobierno-dominicano-nordic-a3-2014/</t>
  </si>
  <si>
    <t>Arenas</t>
  </si>
  <si>
    <t>Piedras Calizas</t>
  </si>
  <si>
    <t>Yeso</t>
  </si>
  <si>
    <t>Sal de mina (no disponible)</t>
  </si>
  <si>
    <t>https://eitird.mem.gob.do/informe-eiti-rd/regulacion-del-sector-extractivo/marco-juridico-de-la-industria-extractiva/</t>
  </si>
  <si>
    <t>https://eitird.mem.gob.do/informe-eiti-rd/regulacion-del-sector-extractivo/beneficiarios-reales/</t>
  </si>
  <si>
    <t>https://eitird.mem.gob.do/tercer-informe-cotejo-eiti-rd-2017-2018/</t>
  </si>
  <si>
    <t>ACT- IMPUESTO SOBRE LOS ACTIVOS</t>
  </si>
  <si>
    <t>IMPUESTO MÍNIMO ANUAL MINERO EN US$</t>
  </si>
  <si>
    <t>IMPUESTO POR INTERESES PAGADOS O ACREDITADOS EN EL EXTERIOR</t>
  </si>
  <si>
    <t>IMPUESTO POR OTRAS RETENCIONES</t>
  </si>
  <si>
    <t>IMPUESTO POR PAGO AL EXTERIOR EN GENERAL</t>
  </si>
  <si>
    <t>IMPUESTO REGALÍA NETAS DE FUNDICIÓN MINERA EN US$</t>
  </si>
  <si>
    <t>IMPUESTO S/LA RENTA DE LAS EMPRESAS EN US$</t>
  </si>
  <si>
    <t>IMPUESTO S/RENTA PROVENIENTE DE ALQUILERES Y ARRENDAMIENTOS</t>
  </si>
  <si>
    <t>IMPUESTO SOBRE LA RENTA PROVENIENTE DE SALARIOS L11-92</t>
  </si>
  <si>
    <t>IMPUESTO SOBRE RETRIBUCIONES COMPLEMENTARIAS</t>
  </si>
  <si>
    <t>IMPUESTO SOBRE UTILIDADES NETA MINERA EN US$</t>
  </si>
  <si>
    <t>IR2-IMPUESTO A LA RENTA SOCIEDADES</t>
  </si>
  <si>
    <t>JTE-IMPUESTO POR JUEGOS TELEFONICOS</t>
  </si>
  <si>
    <t>OTRAS RETENCIONES</t>
  </si>
  <si>
    <t>OTROS IMPUESTOS</t>
  </si>
  <si>
    <t xml:space="preserve">OTROS IMPUESTOS </t>
  </si>
  <si>
    <t>OTR-OTROS IMPUESTOS</t>
  </si>
  <si>
    <t>PERMISOS PARA EXPLOTAR YACIMIENTOS MINEROS (LEYES 146-71 Y 173-71)</t>
  </si>
  <si>
    <t>SER-COBROS POR SERVICIOS</t>
  </si>
  <si>
    <t>1110030-312-IMPUESTO S/RENTA ORIGINADAS EN LA PRESTACION DE SERVICIOS GENERALES LEY 11-92</t>
  </si>
  <si>
    <t>50% EXPLOTACION YACIMIENTOS MINEROS (LEY 123-71)</t>
  </si>
  <si>
    <t>INTERESES INDEMNIZATORIOS SOBRE LA TENENCIA DEL PATRIMONIO</t>
  </si>
  <si>
    <t>RECARGOS EN PERMISOS PARA EXPLOTAR YACIMIENTOS MINEROS (ART. 186 Y 115 LEY DE MINERIA)</t>
  </si>
  <si>
    <t>Servicios Administrativos</t>
  </si>
  <si>
    <t>Formulario DUA Exportaciones</t>
  </si>
  <si>
    <t>Pagos por Servicios verificación a destino</t>
  </si>
  <si>
    <t>Declaración Unica Aduanera</t>
  </si>
  <si>
    <t>Gravamen</t>
  </si>
  <si>
    <t>Penalidades y Recargos</t>
  </si>
  <si>
    <t>Tasas por Servicios</t>
  </si>
  <si>
    <t>Regalía del 5% de las exportaciones</t>
  </si>
  <si>
    <t>Otros (Servicios al Publico General)</t>
  </si>
  <si>
    <t>https://www.bancentral.gov.do/a/d/2538-mercado-cambiario</t>
  </si>
  <si>
    <t>http://www.falcondo.do/</t>
  </si>
  <si>
    <t>http://www.barrickpuebloviejo.do/</t>
  </si>
  <si>
    <t>http://envirogold.com/</t>
  </si>
  <si>
    <t>http://cormidom.com.do/</t>
  </si>
  <si>
    <t>Pags. 33 al 35 del Tercer Informe de Cotejo, 2017 y 2018</t>
  </si>
  <si>
    <t>Oro, Plata, Cobre</t>
  </si>
  <si>
    <t>Niquel, Ferroniquel</t>
  </si>
  <si>
    <t>Intormación de estos sectores comprendida en la parte contextual del Informe</t>
  </si>
  <si>
    <t>Aun no existen contratos del sector petróleo, existen modelos de contratos para sector gas</t>
  </si>
  <si>
    <t>https://eitird.mem.gob.do/otros-ingresos/; https://eitird.mem.gob.do/informe-eiti-rd/corde-gestor-de-la-participacion-estatal/;  https://eitird.mem.gob.do/informe-eiti-rd/regulacion-del-sector-extractivo/marco-institucional/</t>
  </si>
  <si>
    <t>No existen en el pais empresas de titularidad estatal, existe CORDE que es una institucion orgánica de cartacter publico, creada para administrar, dirigir y desarrollar bajo una misma sombrilla, todas las empresas, bienes y derechos que habian sido confiscadas por el Estado dominicano luego de la muerte del dictador Rafael. L. Trujillo</t>
  </si>
  <si>
    <t>Ministerio de Energía y Minas</t>
  </si>
  <si>
    <t>Constant prices, 2007</t>
  </si>
  <si>
    <t>Comentario 1: For the year under review, Dominican republic reports fully and incidentally by project, as each company operates a single project</t>
  </si>
  <si>
    <t>www.dgii.gov.do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</si>
</sst>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0000_ ;_ * \-#,##0.0000_ ;_ * &quot;-&quot;??_ ;_ @_ "/>
    <numFmt numFmtId="166" formatCode="yyyy\-mm\-dd"/>
    <numFmt numFmtId="167" formatCode="0.0\ %"/>
    <numFmt numFmtId="168" formatCode="_ * #,##0_ ;_ * \-#,##0_ ;_ * &quot;-&quot;??_ ;_ @_ "/>
    <numFmt numFmtId="169" formatCode="_(* #,##0_);_(* \(#,##0\);_(* &quot;-&quot;??_);_(@_)"/>
  </numFmts>
  <fonts count="75" x14ac:knownFonts="1">
    <font>
      <sz val="10.5"/>
      <color theme="1"/>
      <name val="Calibri"/>
      <family val="2"/>
    </font>
    <font>
      <sz val="11"/>
      <color theme="1"/>
      <name val="Franklin Gothic Book"/>
      <family val="2"/>
    </font>
    <font>
      <sz val="11"/>
      <color theme="1"/>
      <name val="Calibri"/>
      <family val="2"/>
    </font>
    <font>
      <sz val="10.5"/>
      <color theme="1"/>
      <name val="Calibri"/>
      <family val="2"/>
    </font>
    <font>
      <b/>
      <sz val="10.5"/>
      <color theme="0"/>
      <name val="Calibri"/>
      <family val="2"/>
    </font>
    <font>
      <b/>
      <sz val="10.5"/>
      <color theme="1"/>
      <name val="Calibri"/>
      <family val="2"/>
    </font>
    <font>
      <u/>
      <sz val="10.5"/>
      <color theme="10"/>
      <name val="Calibri"/>
      <family val="2"/>
    </font>
    <font>
      <sz val="12"/>
      <color theme="1"/>
      <name val="Calibri"/>
      <family val="2"/>
      <scheme val="minor"/>
    </font>
    <font>
      <u/>
      <sz val="12"/>
      <color theme="10"/>
      <name val="Calibri"/>
      <family val="2"/>
      <scheme val="minor"/>
    </font>
    <font>
      <b/>
      <sz val="11"/>
      <color theme="1"/>
      <name val="Calibri"/>
      <family val="2"/>
      <scheme val="minor"/>
    </font>
    <font>
      <i/>
      <sz val="10.5"/>
      <color rgb="FF7F7F7F"/>
      <name val="Calibri"/>
      <family val="2"/>
    </font>
    <font>
      <i/>
      <sz val="10.5"/>
      <color theme="1"/>
      <name val="Calibri"/>
      <family val="2"/>
    </font>
    <font>
      <sz val="12"/>
      <color theme="1"/>
      <name val="Franklin Gothic Book"/>
      <family val="2"/>
    </font>
    <font>
      <i/>
      <sz val="12"/>
      <color rgb="FF000000"/>
      <name val="Franklin Gothic Book"/>
      <family val="2"/>
    </font>
    <font>
      <sz val="12"/>
      <color rgb="FF000000"/>
      <name val="Franklin Gothic Book"/>
      <family val="2"/>
    </font>
    <font>
      <b/>
      <sz val="18"/>
      <color rgb="FF000000"/>
      <name val="Franklin Gothic Book"/>
      <family val="2"/>
    </font>
    <font>
      <b/>
      <sz val="12"/>
      <color rgb="FF000000"/>
      <name val="Franklin Gothic Book"/>
      <family val="2"/>
    </font>
    <font>
      <i/>
      <sz val="12"/>
      <color theme="1"/>
      <name val="Franklin Gothic Book"/>
      <family val="2"/>
    </font>
    <font>
      <i/>
      <u/>
      <sz val="12"/>
      <color theme="1"/>
      <name val="Franklin Gothic Book"/>
      <family val="2"/>
    </font>
    <font>
      <b/>
      <u/>
      <sz val="12"/>
      <color theme="10"/>
      <name val="Franklin Gothic Book"/>
      <family val="2"/>
    </font>
    <font>
      <b/>
      <sz val="10"/>
      <color theme="1"/>
      <name val="Franklin Gothic Book"/>
      <family val="2"/>
    </font>
    <font>
      <sz val="10.5"/>
      <color theme="1"/>
      <name val="Franklin Gothic Book"/>
      <family val="2"/>
    </font>
    <font>
      <b/>
      <i/>
      <u/>
      <sz val="16"/>
      <color theme="1"/>
      <name val="Franklin Gothic Book"/>
      <family val="2"/>
    </font>
    <font>
      <sz val="11"/>
      <color rgb="FF000000"/>
      <name val="Franklin Gothic Book"/>
      <family val="2"/>
    </font>
    <font>
      <b/>
      <sz val="14"/>
      <color rgb="FF000000"/>
      <name val="Franklin Gothic Book"/>
      <family val="2"/>
    </font>
    <font>
      <b/>
      <sz val="18"/>
      <color theme="1"/>
      <name val="Franklin Gothic Book"/>
      <family val="2"/>
    </font>
    <font>
      <b/>
      <sz val="16"/>
      <color theme="1"/>
      <name val="Franklin Gothic Book"/>
      <family val="2"/>
    </font>
    <font>
      <b/>
      <u/>
      <sz val="11"/>
      <color theme="10"/>
      <name val="Franklin Gothic Book"/>
      <family val="2"/>
    </font>
    <font>
      <b/>
      <sz val="11"/>
      <name val="Franklin Gothic Book"/>
      <family val="2"/>
    </font>
    <font>
      <b/>
      <u/>
      <sz val="11"/>
      <name val="Franklin Gothic Book"/>
      <family val="2"/>
    </font>
    <font>
      <b/>
      <u/>
      <sz val="11"/>
      <color rgb="FF165B89"/>
      <name val="Franklin Gothic Book"/>
      <family val="2"/>
    </font>
    <font>
      <b/>
      <u/>
      <sz val="11"/>
      <color rgb="FF188FBB"/>
      <name val="Franklin Gothic Book"/>
      <family val="2"/>
    </font>
    <font>
      <sz val="11"/>
      <color theme="1"/>
      <name val="Franklin Gothic Book"/>
      <family val="2"/>
    </font>
    <font>
      <i/>
      <sz val="11"/>
      <color rgb="FF000000"/>
      <name val="Franklin Gothic Book"/>
      <family val="2"/>
    </font>
    <font>
      <b/>
      <sz val="11"/>
      <color rgb="FF000000"/>
      <name val="Franklin Gothic Book"/>
      <family val="2"/>
    </font>
    <font>
      <i/>
      <sz val="11"/>
      <name val="Franklin Gothic Book"/>
      <family val="2"/>
    </font>
    <font>
      <sz val="11"/>
      <name val="Franklin Gothic Book"/>
      <family val="2"/>
    </font>
    <font>
      <u/>
      <sz val="11"/>
      <color rgb="FF0070C0"/>
      <name val="Franklin Gothic Book"/>
      <family val="2"/>
    </font>
    <font>
      <u/>
      <sz val="11"/>
      <color theme="10"/>
      <name val="Franklin Gothic Book"/>
      <family val="2"/>
    </font>
    <font>
      <b/>
      <u/>
      <sz val="11"/>
      <color theme="1"/>
      <name val="Franklin Gothic Book"/>
      <family val="2"/>
    </font>
    <font>
      <b/>
      <i/>
      <sz val="11"/>
      <color theme="1"/>
      <name val="Franklin Gothic Book"/>
      <family val="2"/>
    </font>
    <font>
      <b/>
      <i/>
      <u/>
      <sz val="11"/>
      <color theme="1"/>
      <name val="Franklin Gothic Book"/>
      <family val="2"/>
    </font>
    <font>
      <i/>
      <sz val="11"/>
      <color theme="1"/>
      <name val="Franklin Gothic Book"/>
      <family val="2"/>
    </font>
    <font>
      <i/>
      <u/>
      <sz val="11"/>
      <color theme="1"/>
      <name val="Franklin Gothic Book"/>
      <family val="2"/>
    </font>
    <font>
      <b/>
      <sz val="11"/>
      <color rgb="FF165B89"/>
      <name val="Franklin Gothic Book"/>
      <family val="2"/>
    </font>
    <font>
      <b/>
      <sz val="11"/>
      <color rgb="FF000000"/>
      <name val="Wingdings"/>
      <charset val="2"/>
    </font>
    <font>
      <i/>
      <u/>
      <sz val="11"/>
      <color rgb="FF0076AF"/>
      <name val="Franklin Gothic Book"/>
      <family val="2"/>
    </font>
    <font>
      <b/>
      <i/>
      <sz val="11"/>
      <color rgb="FF000000"/>
      <name val="Franklin Gothic Book"/>
      <family val="2"/>
    </font>
    <font>
      <i/>
      <u/>
      <sz val="10.5"/>
      <color theme="10"/>
      <name val="Calibri"/>
      <family val="2"/>
    </font>
    <font>
      <i/>
      <sz val="10.5"/>
      <name val="Calibri"/>
      <family val="2"/>
    </font>
    <font>
      <i/>
      <u/>
      <sz val="11"/>
      <color theme="10"/>
      <name val="Franklin Gothic Book"/>
      <family val="2"/>
    </font>
    <font>
      <i/>
      <u/>
      <sz val="11"/>
      <color rgb="FF000000"/>
      <name val="Franklin Gothic Book"/>
      <family val="2"/>
    </font>
    <font>
      <i/>
      <sz val="11"/>
      <color rgb="FF0076AF"/>
      <name val="Franklin Gothic Book"/>
      <family val="2"/>
    </font>
    <font>
      <b/>
      <sz val="11"/>
      <color theme="1"/>
      <name val="Franklin Gothic Book"/>
      <family val="2"/>
    </font>
    <font>
      <b/>
      <sz val="11"/>
      <color theme="0"/>
      <name val="Franklin Gothic Book"/>
      <family val="2"/>
    </font>
    <font>
      <i/>
      <u/>
      <sz val="11"/>
      <name val="Franklin Gothic Book"/>
      <family val="2"/>
    </font>
    <font>
      <b/>
      <i/>
      <u/>
      <sz val="11"/>
      <name val="Franklin Gothic Book"/>
      <family val="2"/>
    </font>
    <font>
      <i/>
      <sz val="11"/>
      <color rgb="FF7F7F7F"/>
      <name val="Franklin Gothic Book"/>
      <family val="2"/>
    </font>
    <font>
      <b/>
      <i/>
      <u/>
      <sz val="18"/>
      <color theme="1"/>
      <name val="Franklin Gothic Book"/>
      <family val="2"/>
    </font>
    <font>
      <sz val="18"/>
      <color theme="1"/>
      <name val="Franklin Gothic Book"/>
      <family val="2"/>
    </font>
    <font>
      <b/>
      <i/>
      <u/>
      <sz val="11"/>
      <color theme="1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i/>
      <u/>
      <sz val="14"/>
      <color rgb="FF000000"/>
      <name val="Franklin Gothic Book"/>
      <family val="2"/>
    </font>
    <font>
      <i/>
      <u/>
      <sz val="14"/>
      <color theme="1"/>
      <name val="Franklin Gothic Book"/>
      <family val="2"/>
    </font>
    <font>
      <b/>
      <i/>
      <u/>
      <sz val="14"/>
      <color theme="1"/>
      <name val="Franklin Gothic Book"/>
      <family val="2"/>
    </font>
    <font>
      <i/>
      <u/>
      <sz val="10.5"/>
      <color theme="10"/>
      <name val="Franklin Gothic Book"/>
      <family val="2"/>
    </font>
    <font>
      <b/>
      <u/>
      <sz val="11"/>
      <color rgb="FF000000"/>
      <name val="Franklin Gothic Book"/>
      <family val="2"/>
    </font>
    <font>
      <b/>
      <sz val="11"/>
      <name val="Calibri"/>
      <family val="2"/>
    </font>
    <font>
      <i/>
      <sz val="10.5"/>
      <color theme="10"/>
      <name val="Calibri"/>
      <family val="2"/>
    </font>
    <font>
      <u/>
      <sz val="11"/>
      <color rgb="FF165B89"/>
      <name val="Franklin Gothic Book"/>
      <family val="2"/>
    </font>
    <font>
      <i/>
      <sz val="11"/>
      <color rgb="FFFF0000"/>
      <name val="Franklin Gothic Book"/>
      <family val="2"/>
    </font>
    <font>
      <sz val="11"/>
      <color rgb="FFFF0000"/>
      <name val="Franklin Gothic Book"/>
      <family val="2"/>
    </font>
    <font>
      <sz val="9"/>
      <name val="Franklin Gothic Book"/>
      <family val="2"/>
    </font>
  </fonts>
  <fills count="11">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rgb="FFF6A70A"/>
        <bgColor indexed="64"/>
      </patternFill>
    </fill>
    <fill>
      <patternFill patternType="solid">
        <fgColor theme="2"/>
        <bgColor theme="4" tint="0.79998168889431442"/>
      </patternFill>
    </fill>
    <fill>
      <patternFill patternType="solid">
        <fgColor rgb="FF165B89"/>
        <bgColor theme="4"/>
      </patternFill>
    </fill>
    <fill>
      <patternFill patternType="solid">
        <fgColor rgb="FFFFFF00"/>
        <bgColor indexed="64"/>
      </patternFill>
    </fill>
    <fill>
      <patternFill patternType="solid">
        <fgColor rgb="FF165B89"/>
        <bgColor indexed="64"/>
      </patternFill>
    </fill>
  </fills>
  <borders count="49">
    <border>
      <left/>
      <right/>
      <top/>
      <bottom/>
      <diagonal/>
    </border>
    <border>
      <left/>
      <right/>
      <top style="thin">
        <color indexed="64"/>
      </top>
      <bottom/>
      <diagonal/>
    </border>
    <border>
      <left/>
      <right/>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right style="thin">
        <color theme="0"/>
      </right>
      <top style="thin">
        <color indexed="64"/>
      </top>
      <bottom/>
      <diagonal/>
    </border>
    <border>
      <left style="thin">
        <color theme="0"/>
      </left>
      <right/>
      <top style="thin">
        <color indexed="64"/>
      </top>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medium">
        <color indexed="64"/>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indexed="64"/>
      </top>
      <bottom style="double">
        <color indexed="64"/>
      </bottom>
      <diagonal/>
    </border>
    <border>
      <left/>
      <right/>
      <top/>
      <bottom style="thin">
        <color indexed="64"/>
      </bottom>
      <diagonal/>
    </border>
    <border>
      <left/>
      <right/>
      <top/>
      <bottom style="medium">
        <color theme="0"/>
      </bottom>
      <diagonal/>
    </border>
    <border>
      <left style="thin">
        <color theme="0"/>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theme="0"/>
      </right>
      <top style="medium">
        <color indexed="64"/>
      </top>
      <bottom style="medium">
        <color indexed="64"/>
      </bottom>
      <diagonal/>
    </border>
    <border>
      <left/>
      <right/>
      <top style="thin">
        <color indexed="64"/>
      </top>
      <bottom style="thin">
        <color indexed="64"/>
      </bottom>
      <diagonal/>
    </border>
    <border>
      <left style="thin">
        <color theme="0"/>
      </left>
      <right/>
      <top/>
      <bottom style="thin">
        <color indexed="64"/>
      </bottom>
      <diagonal/>
    </border>
    <border>
      <left/>
      <right/>
      <top style="medium">
        <color rgb="FF1BC2EE"/>
      </top>
      <bottom/>
      <diagonal/>
    </border>
    <border>
      <left/>
      <right/>
      <top/>
      <bottom style="medium">
        <color rgb="FF1BC2EE"/>
      </bottom>
      <diagonal/>
    </border>
    <border>
      <left style="medium">
        <color theme="0"/>
      </left>
      <right/>
      <top/>
      <bottom style="medium">
        <color theme="0"/>
      </bottom>
      <diagonal/>
    </border>
    <border>
      <left/>
      <right/>
      <top style="medium">
        <color indexed="64"/>
      </top>
      <bottom style="medium">
        <color theme="0"/>
      </bottom>
      <diagonal/>
    </border>
    <border>
      <left/>
      <right/>
      <top style="medium">
        <color theme="0"/>
      </top>
      <bottom style="medium">
        <color rgb="FF1BC2EE"/>
      </bottom>
      <diagonal/>
    </border>
    <border>
      <left style="medium">
        <color theme="0"/>
      </left>
      <right/>
      <top style="medium">
        <color theme="0"/>
      </top>
      <bottom/>
      <diagonal/>
    </border>
    <border>
      <left/>
      <right/>
      <top style="medium">
        <color theme="0"/>
      </top>
      <bottom/>
      <diagonal/>
    </border>
    <border>
      <left/>
      <right/>
      <top/>
      <bottom style="thin">
        <color rgb="FF188FBB"/>
      </bottom>
      <diagonal/>
    </border>
    <border>
      <left style="thin">
        <color indexed="64"/>
      </left>
      <right/>
      <top style="thin">
        <color indexed="64"/>
      </top>
      <bottom style="thin">
        <color indexed="64"/>
      </bottom>
      <diagonal/>
    </border>
    <border>
      <left/>
      <right/>
      <top style="medium">
        <color indexed="64"/>
      </top>
      <bottom style="medium">
        <color rgb="FF188FBB"/>
      </bottom>
      <diagonal/>
    </border>
  </borders>
  <cellStyleXfs count="8">
    <xf numFmtId="0" fontId="0" fillId="0" borderId="0"/>
    <xf numFmtId="164" fontId="3" fillId="0" borderId="0" applyFont="0" applyFill="0" applyBorder="0" applyAlignment="0" applyProtection="0"/>
    <xf numFmtId="0" fontId="6" fillId="0" borderId="0" applyNumberFormat="0" applyFill="0" applyBorder="0" applyAlignment="0" applyProtection="0"/>
    <xf numFmtId="0" fontId="7" fillId="0" borderId="0"/>
    <xf numFmtId="0" fontId="8" fillId="0" borderId="0" applyNumberFormat="0" applyFill="0" applyBorder="0" applyAlignment="0" applyProtection="0"/>
    <xf numFmtId="0" fontId="10" fillId="0" borderId="0" applyNumberFormat="0" applyFill="0" applyBorder="0" applyAlignment="0" applyProtection="0"/>
    <xf numFmtId="9" fontId="3" fillId="0" borderId="0" applyFont="0" applyFill="0" applyBorder="0" applyAlignment="0" applyProtection="0"/>
    <xf numFmtId="0" fontId="69" fillId="0" borderId="0">
      <alignment vertical="center"/>
    </xf>
  </cellStyleXfs>
  <cellXfs count="368">
    <xf numFmtId="0" fontId="0" fillId="0" borderId="0" xfId="0"/>
    <xf numFmtId="0" fontId="5" fillId="0" borderId="0" xfId="0" applyFont="1" applyAlignment="1"/>
    <xf numFmtId="0" fontId="0" fillId="0" borderId="0" xfId="0" applyAlignment="1"/>
    <xf numFmtId="0" fontId="0" fillId="0" borderId="6" xfId="0" applyFont="1" applyFill="1" applyBorder="1" applyAlignment="1"/>
    <xf numFmtId="0" fontId="0" fillId="0" borderId="7" xfId="0" applyFont="1" applyFill="1" applyBorder="1" applyAlignment="1"/>
    <xf numFmtId="0" fontId="0" fillId="0" borderId="6" xfId="0" applyFill="1" applyBorder="1" applyAlignment="1"/>
    <xf numFmtId="0" fontId="0" fillId="0" borderId="7" xfId="0" applyFill="1" applyBorder="1" applyAlignment="1"/>
    <xf numFmtId="49" fontId="9" fillId="0" borderId="0" xfId="0" applyNumberFormat="1" applyFont="1" applyAlignment="1">
      <alignment horizontal="left"/>
    </xf>
    <xf numFmtId="49" fontId="0" fillId="0" borderId="0" xfId="0" applyNumberFormat="1"/>
    <xf numFmtId="0" fontId="0" fillId="0" borderId="0" xfId="0" applyNumberFormat="1" applyAlignment="1"/>
    <xf numFmtId="0" fontId="11" fillId="0" borderId="0" xfId="0" quotePrefix="1" applyFont="1" applyAlignment="1"/>
    <xf numFmtId="0" fontId="0" fillId="0" borderId="0" xfId="0" applyFont="1" applyAlignment="1"/>
    <xf numFmtId="0" fontId="12" fillId="0" borderId="0" xfId="3" applyFont="1" applyFill="1" applyAlignment="1">
      <alignment horizontal="left" vertical="center"/>
    </xf>
    <xf numFmtId="0" fontId="12" fillId="0" borderId="0" xfId="3" applyFont="1" applyFill="1" applyBorder="1" applyAlignment="1">
      <alignment horizontal="left" vertical="center"/>
    </xf>
    <xf numFmtId="0" fontId="14" fillId="0" borderId="0" xfId="3" applyFont="1" applyFill="1" applyBorder="1" applyAlignment="1">
      <alignment vertical="center"/>
    </xf>
    <xf numFmtId="0" fontId="17" fillId="0" borderId="0" xfId="3" applyFont="1" applyFill="1" applyBorder="1" applyAlignment="1">
      <alignment horizontal="left" vertical="center"/>
    </xf>
    <xf numFmtId="0" fontId="13" fillId="0" borderId="0" xfId="3" applyFont="1" applyFill="1" applyBorder="1" applyAlignment="1">
      <alignment vertical="center"/>
    </xf>
    <xf numFmtId="0" fontId="16" fillId="0" borderId="0" xfId="3" applyFont="1" applyFill="1" applyBorder="1" applyAlignment="1">
      <alignment vertical="center"/>
    </xf>
    <xf numFmtId="0" fontId="17" fillId="0" borderId="0" xfId="3" applyFont="1" applyFill="1" applyAlignment="1">
      <alignment horizontal="left" vertical="center"/>
    </xf>
    <xf numFmtId="0" fontId="21" fillId="0" borderId="0" xfId="0" applyFont="1"/>
    <xf numFmtId="0" fontId="18" fillId="0" borderId="0" xfId="3" applyFont="1" applyFill="1" applyAlignment="1">
      <alignment horizontal="left" vertical="center"/>
    </xf>
    <xf numFmtId="0" fontId="18" fillId="0" borderId="0" xfId="3" applyFont="1" applyFill="1" applyBorder="1" applyAlignment="1">
      <alignment horizontal="left" vertical="center"/>
    </xf>
    <xf numFmtId="0" fontId="16" fillId="0" borderId="3" xfId="3" applyFont="1" applyFill="1" applyBorder="1" applyAlignment="1">
      <alignment vertical="center"/>
    </xf>
    <xf numFmtId="0" fontId="23" fillId="0" borderId="0" xfId="0" applyFont="1"/>
    <xf numFmtId="0" fontId="15" fillId="0" borderId="0" xfId="3" applyFont="1" applyFill="1" applyBorder="1" applyAlignment="1">
      <alignment vertical="center"/>
    </xf>
    <xf numFmtId="0" fontId="21" fillId="0" borderId="0" xfId="0" applyFont="1" applyAlignment="1"/>
    <xf numFmtId="0" fontId="32" fillId="0" borderId="0" xfId="3" applyFont="1" applyFill="1" applyAlignment="1">
      <alignment horizontal="left" vertical="center"/>
    </xf>
    <xf numFmtId="0" fontId="2" fillId="0" borderId="0" xfId="0" applyFont="1"/>
    <xf numFmtId="0" fontId="32" fillId="0" borderId="0" xfId="3" applyFont="1" applyFill="1" applyBorder="1" applyAlignment="1">
      <alignment horizontal="left" vertical="center"/>
    </xf>
    <xf numFmtId="0" fontId="32" fillId="0" borderId="0" xfId="3" applyFont="1" applyFill="1" applyBorder="1" applyAlignment="1">
      <alignment horizontal="right" vertical="center"/>
    </xf>
    <xf numFmtId="0" fontId="32" fillId="4" borderId="0" xfId="3" applyFont="1" applyFill="1" applyAlignment="1">
      <alignment horizontal="left" vertical="center"/>
    </xf>
    <xf numFmtId="0" fontId="32" fillId="4" borderId="0" xfId="3" applyFont="1" applyFill="1" applyBorder="1" applyAlignment="1">
      <alignment horizontal="left" vertical="center"/>
    </xf>
    <xf numFmtId="0" fontId="23" fillId="4" borderId="0" xfId="3" applyFont="1" applyFill="1" applyBorder="1" applyAlignment="1">
      <alignment vertical="center"/>
    </xf>
    <xf numFmtId="0" fontId="38" fillId="4" borderId="0" xfId="2" applyFont="1" applyFill="1" applyBorder="1" applyAlignment="1"/>
    <xf numFmtId="0" fontId="29" fillId="0" borderId="34" xfId="3" applyFont="1" applyFill="1" applyBorder="1" applyAlignment="1">
      <alignment horizontal="left" vertical="center"/>
    </xf>
    <xf numFmtId="0" fontId="39" fillId="4" borderId="0" xfId="3" applyFont="1" applyFill="1" applyBorder="1" applyAlignment="1">
      <alignment horizontal="left" vertical="center"/>
    </xf>
    <xf numFmtId="0" fontId="23" fillId="0" borderId="0" xfId="3" applyFont="1" applyFill="1" applyBorder="1" applyAlignment="1">
      <alignment vertical="center"/>
    </xf>
    <xf numFmtId="0" fontId="38" fillId="0" borderId="0" xfId="4" applyFont="1" applyFill="1" applyBorder="1" applyAlignment="1"/>
    <xf numFmtId="0" fontId="42" fillId="0" borderId="0" xfId="3" applyFont="1" applyFill="1" applyBorder="1" applyAlignment="1">
      <alignment vertical="center" wrapText="1"/>
    </xf>
    <xf numFmtId="0" fontId="42" fillId="0" borderId="39" xfId="3" applyFont="1" applyFill="1" applyBorder="1" applyAlignment="1">
      <alignment horizontal="left" vertical="center"/>
    </xf>
    <xf numFmtId="0" fontId="33" fillId="0" borderId="39" xfId="3" applyFont="1" applyFill="1" applyBorder="1" applyAlignment="1">
      <alignment vertical="center"/>
    </xf>
    <xf numFmtId="0" fontId="42" fillId="0" borderId="0" xfId="3" applyFont="1" applyFill="1" applyBorder="1" applyAlignment="1">
      <alignment horizontal="left" vertical="center"/>
    </xf>
    <xf numFmtId="0" fontId="33" fillId="0" borderId="0" xfId="3" applyFont="1" applyFill="1" applyBorder="1" applyAlignment="1">
      <alignment vertical="center"/>
    </xf>
    <xf numFmtId="0" fontId="46" fillId="0" borderId="0" xfId="3" applyFont="1" applyFill="1" applyBorder="1" applyAlignment="1">
      <alignment vertical="center"/>
    </xf>
    <xf numFmtId="0" fontId="33" fillId="0" borderId="0" xfId="3" applyFont="1" applyFill="1" applyBorder="1" applyAlignment="1">
      <alignment horizontal="left" vertical="center"/>
    </xf>
    <xf numFmtId="0" fontId="42" fillId="0" borderId="0" xfId="3" applyFont="1" applyFill="1" applyAlignment="1">
      <alignment horizontal="left" vertical="center"/>
    </xf>
    <xf numFmtId="0" fontId="32" fillId="0" borderId="0" xfId="0" applyFont="1"/>
    <xf numFmtId="0" fontId="33" fillId="5" borderId="0" xfId="3" applyFont="1" applyFill="1" applyBorder="1" applyAlignment="1">
      <alignment horizontal="left" vertical="center"/>
    </xf>
    <xf numFmtId="0" fontId="23" fillId="5" borderId="0" xfId="3" applyFont="1" applyFill="1" applyBorder="1" applyAlignment="1">
      <alignment horizontal="left" vertical="center"/>
    </xf>
    <xf numFmtId="0" fontId="32" fillId="5" borderId="0" xfId="3" applyFont="1" applyFill="1" applyBorder="1" applyAlignment="1">
      <alignment horizontal="left" vertical="center"/>
    </xf>
    <xf numFmtId="0" fontId="32" fillId="5" borderId="0" xfId="3" applyFont="1" applyFill="1" applyBorder="1" applyAlignment="1">
      <alignment vertical="center"/>
    </xf>
    <xf numFmtId="0" fontId="35" fillId="5" borderId="0" xfId="3" applyFont="1" applyFill="1" applyBorder="1" applyAlignment="1">
      <alignment vertical="center"/>
    </xf>
    <xf numFmtId="0" fontId="33" fillId="5" borderId="0" xfId="3" applyFont="1" applyFill="1" applyBorder="1" applyAlignment="1">
      <alignment vertical="center"/>
    </xf>
    <xf numFmtId="0" fontId="36" fillId="5" borderId="0" xfId="3" applyFont="1" applyFill="1" applyBorder="1" applyAlignment="1">
      <alignment horizontal="left" vertical="center"/>
    </xf>
    <xf numFmtId="0" fontId="33" fillId="5" borderId="0" xfId="3" applyFont="1" applyFill="1" applyBorder="1" applyAlignment="1">
      <alignment horizontal="left" vertical="center" wrapText="1" indent="2"/>
    </xf>
    <xf numFmtId="0" fontId="28" fillId="5" borderId="0" xfId="3" applyFont="1" applyFill="1" applyBorder="1" applyAlignment="1">
      <alignment vertical="center"/>
    </xf>
    <xf numFmtId="0" fontId="33" fillId="5" borderId="0" xfId="3" applyFont="1" applyFill="1" applyBorder="1" applyAlignment="1">
      <alignment vertical="center" wrapText="1"/>
    </xf>
    <xf numFmtId="0" fontId="36" fillId="5" borderId="0" xfId="3" applyFont="1" applyFill="1" applyBorder="1" applyAlignment="1">
      <alignment vertical="center"/>
    </xf>
    <xf numFmtId="0" fontId="23" fillId="5" borderId="0" xfId="3" applyFont="1" applyFill="1" applyBorder="1" applyAlignment="1">
      <alignment vertical="center"/>
    </xf>
    <xf numFmtId="0" fontId="29" fillId="5" borderId="0" xfId="3" applyFont="1" applyFill="1" applyBorder="1" applyAlignment="1">
      <alignment vertical="center"/>
    </xf>
    <xf numFmtId="0" fontId="34" fillId="5" borderId="0" xfId="3" applyFont="1" applyFill="1" applyBorder="1" applyAlignment="1">
      <alignment vertical="center"/>
    </xf>
    <xf numFmtId="0" fontId="36" fillId="5" borderId="0" xfId="3" applyFont="1" applyFill="1" applyBorder="1" applyAlignment="1">
      <alignment horizontal="left" vertical="center" indent="2"/>
    </xf>
    <xf numFmtId="0" fontId="39" fillId="6" borderId="34" xfId="3" applyFont="1" applyFill="1" applyBorder="1" applyAlignment="1">
      <alignment horizontal="left" vertical="center"/>
    </xf>
    <xf numFmtId="0" fontId="38" fillId="5" borderId="0" xfId="4" applyFont="1" applyFill="1" applyBorder="1" applyAlignment="1"/>
    <xf numFmtId="0" fontId="40" fillId="5" borderId="23" xfId="3" applyFont="1" applyFill="1" applyBorder="1" applyAlignment="1">
      <alignment vertical="center" wrapText="1"/>
    </xf>
    <xf numFmtId="0" fontId="42" fillId="5" borderId="24" xfId="3" applyFont="1" applyFill="1" applyBorder="1" applyAlignment="1">
      <alignment vertical="center" wrapText="1"/>
    </xf>
    <xf numFmtId="0" fontId="43" fillId="5" borderId="25" xfId="3" applyFont="1" applyFill="1" applyBorder="1" applyAlignment="1">
      <alignment vertical="center" wrapText="1"/>
    </xf>
    <xf numFmtId="0" fontId="40" fillId="5" borderId="26" xfId="3" applyFont="1" applyFill="1" applyBorder="1" applyAlignment="1">
      <alignment vertical="center" wrapText="1"/>
    </xf>
    <xf numFmtId="0" fontId="42" fillId="5" borderId="1" xfId="3" applyFont="1" applyFill="1" applyBorder="1" applyAlignment="1">
      <alignment vertical="center" wrapText="1"/>
    </xf>
    <xf numFmtId="0" fontId="42" fillId="5" borderId="27" xfId="3" applyFont="1" applyFill="1" applyBorder="1" applyAlignment="1">
      <alignment vertical="center" wrapText="1"/>
    </xf>
    <xf numFmtId="0" fontId="42" fillId="5" borderId="30" xfId="3" applyFont="1" applyFill="1" applyBorder="1" applyAlignment="1">
      <alignment vertical="center" wrapText="1"/>
    </xf>
    <xf numFmtId="0" fontId="42" fillId="5" borderId="31" xfId="3" applyFont="1" applyFill="1" applyBorder="1" applyAlignment="1">
      <alignment vertical="center" wrapText="1"/>
    </xf>
    <xf numFmtId="0" fontId="43" fillId="5" borderId="30" xfId="3" applyFont="1" applyFill="1" applyBorder="1" applyAlignment="1">
      <alignment vertical="center" wrapText="1"/>
    </xf>
    <xf numFmtId="0" fontId="43" fillId="5" borderId="28" xfId="3" applyFont="1" applyFill="1" applyBorder="1" applyAlignment="1">
      <alignment vertical="center" wrapText="1"/>
    </xf>
    <xf numFmtId="0" fontId="42" fillId="5" borderId="20" xfId="3" applyFont="1" applyFill="1" applyBorder="1" applyAlignment="1">
      <alignment vertical="center" wrapText="1"/>
    </xf>
    <xf numFmtId="0" fontId="42" fillId="5" borderId="29" xfId="3" applyFont="1" applyFill="1" applyBorder="1" applyAlignment="1">
      <alignment vertical="center" wrapText="1"/>
    </xf>
    <xf numFmtId="0" fontId="39" fillId="0" borderId="0" xfId="3" applyFont="1" applyFill="1" applyBorder="1" applyAlignment="1">
      <alignment horizontal="left" vertical="center"/>
    </xf>
    <xf numFmtId="0" fontId="34" fillId="0" borderId="8" xfId="3" applyFont="1" applyFill="1" applyBorder="1" applyAlignment="1" applyProtection="1">
      <alignment vertical="center"/>
      <protection locked="0"/>
    </xf>
    <xf numFmtId="0" fontId="32" fillId="0" borderId="2" xfId="3" applyFont="1" applyFill="1" applyBorder="1" applyAlignment="1">
      <alignment horizontal="left" vertical="center"/>
    </xf>
    <xf numFmtId="0" fontId="33" fillId="0" borderId="2" xfId="3" applyFont="1" applyFill="1" applyBorder="1" applyAlignment="1">
      <alignment horizontal="left" vertical="center"/>
    </xf>
    <xf numFmtId="0" fontId="33" fillId="0" borderId="3" xfId="3" applyFont="1" applyFill="1" applyBorder="1" applyAlignment="1" applyProtection="1">
      <alignment horizontal="left" vertical="center" indent="2"/>
      <protection locked="0"/>
    </xf>
    <xf numFmtId="0" fontId="42" fillId="3" borderId="5" xfId="3" applyFont="1" applyFill="1" applyBorder="1" applyAlignment="1">
      <alignment horizontal="left" vertical="center"/>
    </xf>
    <xf numFmtId="0" fontId="23" fillId="0" borderId="3" xfId="3" applyFont="1" applyFill="1" applyBorder="1" applyAlignment="1" applyProtection="1">
      <alignment horizontal="left" vertical="center" indent="2"/>
      <protection locked="0"/>
    </xf>
    <xf numFmtId="0" fontId="33" fillId="0" borderId="4" xfId="3" applyFont="1" applyFill="1" applyBorder="1" applyAlignment="1">
      <alignment vertical="center"/>
    </xf>
    <xf numFmtId="0" fontId="42" fillId="0" borderId="2" xfId="3" applyFont="1" applyFill="1" applyBorder="1" applyAlignment="1">
      <alignment horizontal="left" vertical="center"/>
    </xf>
    <xf numFmtId="0" fontId="33" fillId="0" borderId="9" xfId="3" applyFont="1" applyFill="1" applyBorder="1" applyAlignment="1">
      <alignment vertical="center"/>
    </xf>
    <xf numFmtId="0" fontId="42" fillId="3" borderId="10" xfId="3" applyFont="1" applyFill="1" applyBorder="1" applyAlignment="1">
      <alignment horizontal="left" vertical="center"/>
    </xf>
    <xf numFmtId="0" fontId="33" fillId="0" borderId="8" xfId="3" applyFont="1" applyFill="1" applyBorder="1" applyAlignment="1" applyProtection="1">
      <alignment horizontal="left" vertical="center" indent="2"/>
      <protection locked="0"/>
    </xf>
    <xf numFmtId="0" fontId="32" fillId="2" borderId="15" xfId="3" applyFont="1" applyFill="1" applyBorder="1" applyAlignment="1">
      <alignment horizontal="left" vertical="center"/>
    </xf>
    <xf numFmtId="0" fontId="33" fillId="0" borderId="3" xfId="3" applyFont="1" applyFill="1" applyBorder="1" applyAlignment="1" applyProtection="1">
      <alignment horizontal="left" vertical="center" wrapText="1" indent="2"/>
      <protection locked="0"/>
    </xf>
    <xf numFmtId="0" fontId="33" fillId="0" borderId="11" xfId="3" applyFont="1" applyFill="1" applyBorder="1" applyAlignment="1" applyProtection="1">
      <alignment horizontal="left" vertical="center" wrapText="1" indent="2"/>
      <protection locked="0"/>
    </xf>
    <xf numFmtId="0" fontId="42" fillId="0" borderId="1" xfId="3" applyFont="1" applyFill="1" applyBorder="1" applyAlignment="1">
      <alignment horizontal="left" vertical="center"/>
    </xf>
    <xf numFmtId="0" fontId="42" fillId="3" borderId="1" xfId="3" applyFont="1" applyFill="1" applyBorder="1" applyAlignment="1">
      <alignment horizontal="left" vertical="center"/>
    </xf>
    <xf numFmtId="0" fontId="42" fillId="3" borderId="0" xfId="3" applyFont="1" applyFill="1" applyBorder="1" applyAlignment="1">
      <alignment horizontal="left" vertical="center"/>
    </xf>
    <xf numFmtId="0" fontId="42" fillId="0" borderId="11" xfId="3" applyFont="1" applyFill="1" applyBorder="1" applyAlignment="1">
      <alignment horizontal="left" vertical="center"/>
    </xf>
    <xf numFmtId="0" fontId="42" fillId="3" borderId="12" xfId="3" applyFont="1" applyFill="1" applyBorder="1" applyAlignment="1">
      <alignment horizontal="left" vertical="center"/>
    </xf>
    <xf numFmtId="0" fontId="42" fillId="0" borderId="10" xfId="3" applyFont="1" applyFill="1" applyBorder="1" applyAlignment="1">
      <alignment horizontal="left" vertical="center"/>
    </xf>
    <xf numFmtId="0" fontId="46" fillId="3" borderId="2" xfId="3" applyFont="1" applyFill="1" applyBorder="1" applyAlignment="1">
      <alignment vertical="center"/>
    </xf>
    <xf numFmtId="0" fontId="32" fillId="0" borderId="22" xfId="3" applyFont="1" applyFill="1" applyBorder="1" applyAlignment="1">
      <alignment horizontal="left" vertical="center"/>
    </xf>
    <xf numFmtId="0" fontId="32" fillId="0" borderId="15" xfId="3" applyFont="1" applyFill="1" applyBorder="1" applyAlignment="1">
      <alignment horizontal="left" vertical="center"/>
    </xf>
    <xf numFmtId="0" fontId="33" fillId="0" borderId="0" xfId="3" applyFont="1" applyFill="1" applyBorder="1" applyAlignment="1">
      <alignment horizontal="left" vertical="center" indent="1"/>
    </xf>
    <xf numFmtId="0" fontId="33" fillId="0" borderId="2" xfId="3" applyFont="1" applyFill="1" applyBorder="1" applyAlignment="1">
      <alignment horizontal="left" vertical="center" indent="1"/>
    </xf>
    <xf numFmtId="0" fontId="46" fillId="3" borderId="0" xfId="3" applyFont="1" applyFill="1" applyBorder="1" applyAlignment="1">
      <alignment vertical="center"/>
    </xf>
    <xf numFmtId="0" fontId="33" fillId="0" borderId="3" xfId="3" applyFont="1" applyFill="1" applyBorder="1" applyAlignment="1" applyProtection="1">
      <alignment horizontal="left" vertical="center" indent="4"/>
      <protection locked="0"/>
    </xf>
    <xf numFmtId="0" fontId="33" fillId="0" borderId="3" xfId="3" applyFont="1" applyFill="1" applyBorder="1" applyAlignment="1" applyProtection="1">
      <alignment horizontal="left" vertical="center" indent="6"/>
      <protection locked="0"/>
    </xf>
    <xf numFmtId="0" fontId="42" fillId="0" borderId="38" xfId="3" applyFont="1" applyFill="1" applyBorder="1" applyAlignment="1">
      <alignment horizontal="left" vertical="center"/>
    </xf>
    <xf numFmtId="0" fontId="42" fillId="3" borderId="20" xfId="3" applyFont="1" applyFill="1" applyBorder="1" applyAlignment="1">
      <alignment horizontal="left" vertical="center"/>
    </xf>
    <xf numFmtId="10" fontId="33" fillId="0" borderId="4" xfId="3" applyNumberFormat="1" applyFont="1" applyFill="1" applyBorder="1" applyAlignment="1">
      <alignment horizontal="left" vertical="center"/>
    </xf>
    <xf numFmtId="0" fontId="42" fillId="0" borderId="5" xfId="3" applyFont="1" applyFill="1" applyBorder="1" applyAlignment="1">
      <alignment horizontal="left" vertical="center"/>
    </xf>
    <xf numFmtId="0" fontId="34" fillId="0" borderId="22" xfId="3" applyFont="1" applyFill="1" applyBorder="1" applyAlignment="1" applyProtection="1">
      <alignment vertical="center"/>
      <protection locked="0"/>
    </xf>
    <xf numFmtId="0" fontId="40" fillId="0" borderId="15" xfId="3" applyFont="1" applyFill="1" applyBorder="1" applyAlignment="1">
      <alignment horizontal="left" vertical="center"/>
    </xf>
    <xf numFmtId="0" fontId="47" fillId="0" borderId="15" xfId="3" applyFont="1" applyFill="1" applyBorder="1" applyAlignment="1">
      <alignment vertical="center"/>
    </xf>
    <xf numFmtId="0" fontId="33" fillId="0" borderId="8" xfId="3" applyFont="1" applyFill="1" applyBorder="1" applyAlignment="1" applyProtection="1">
      <alignment vertical="center"/>
      <protection locked="0"/>
    </xf>
    <xf numFmtId="0" fontId="33" fillId="6" borderId="4" xfId="3" applyFont="1" applyFill="1" applyBorder="1" applyAlignment="1">
      <alignment vertical="center"/>
    </xf>
    <xf numFmtId="166" fontId="33" fillId="6" borderId="4" xfId="3" applyNumberFormat="1" applyFont="1" applyFill="1" applyBorder="1" applyAlignment="1">
      <alignment vertical="center"/>
    </xf>
    <xf numFmtId="0" fontId="33" fillId="6" borderId="0" xfId="3" applyFont="1" applyFill="1" applyBorder="1" applyAlignment="1">
      <alignment vertical="center"/>
    </xf>
    <xf numFmtId="166" fontId="33" fillId="6" borderId="0" xfId="3" applyNumberFormat="1" applyFont="1" applyFill="1" applyBorder="1" applyAlignment="1">
      <alignment vertical="center"/>
    </xf>
    <xf numFmtId="0" fontId="52" fillId="6" borderId="20" xfId="3" applyFont="1" applyFill="1" applyBorder="1" applyAlignment="1">
      <alignment vertical="center"/>
    </xf>
    <xf numFmtId="0" fontId="38" fillId="6" borderId="2" xfId="4" applyFont="1" applyFill="1" applyBorder="1" applyAlignment="1">
      <alignment vertical="center"/>
    </xf>
    <xf numFmtId="0" fontId="33" fillId="6" borderId="35" xfId="3" applyFont="1" applyFill="1" applyBorder="1" applyAlignment="1">
      <alignment vertical="center" wrapText="1"/>
    </xf>
    <xf numFmtId="0" fontId="33" fillId="6" borderId="1" xfId="3" applyFont="1" applyFill="1" applyBorder="1" applyAlignment="1">
      <alignment vertical="center"/>
    </xf>
    <xf numFmtId="165" fontId="33" fillId="6" borderId="0" xfId="1" applyNumberFormat="1" applyFont="1" applyFill="1" applyBorder="1" applyAlignment="1">
      <alignment vertical="center"/>
    </xf>
    <xf numFmtId="0" fontId="34" fillId="0" borderId="2" xfId="3" applyFont="1" applyFill="1" applyBorder="1" applyAlignment="1" applyProtection="1">
      <alignment vertical="center"/>
      <protection locked="0"/>
    </xf>
    <xf numFmtId="0" fontId="40" fillId="0" borderId="2" xfId="3" applyFont="1" applyFill="1" applyBorder="1" applyAlignment="1">
      <alignment horizontal="left" vertical="center"/>
    </xf>
    <xf numFmtId="10" fontId="47" fillId="0" borderId="2" xfId="3" applyNumberFormat="1" applyFont="1" applyFill="1" applyBorder="1" applyAlignment="1">
      <alignment vertical="center"/>
    </xf>
    <xf numFmtId="0" fontId="33" fillId="0" borderId="8" xfId="3" applyFont="1" applyFill="1" applyBorder="1" applyAlignment="1" applyProtection="1">
      <alignment horizontal="left" vertical="center" indent="4"/>
      <protection locked="0"/>
    </xf>
    <xf numFmtId="0" fontId="33" fillId="6" borderId="2" xfId="3" applyFont="1" applyFill="1" applyBorder="1" applyAlignment="1">
      <alignment vertical="center"/>
    </xf>
    <xf numFmtId="0" fontId="42" fillId="3" borderId="2" xfId="3" applyFont="1" applyFill="1" applyBorder="1" applyAlignment="1">
      <alignment horizontal="left" vertical="center"/>
    </xf>
    <xf numFmtId="0" fontId="50" fillId="0" borderId="0" xfId="2" applyFont="1" applyFill="1"/>
    <xf numFmtId="0" fontId="23" fillId="0" borderId="0" xfId="3" applyFont="1" applyFill="1" applyBorder="1" applyAlignment="1">
      <alignment horizontal="left" vertical="center"/>
    </xf>
    <xf numFmtId="0" fontId="27" fillId="0" borderId="23" xfId="2" applyFont="1" applyFill="1" applyBorder="1" applyAlignment="1">
      <alignment horizontal="left" vertical="center" wrapText="1"/>
    </xf>
    <xf numFmtId="0" fontId="33" fillId="0" borderId="23" xfId="3" applyFont="1" applyFill="1" applyBorder="1" applyAlignment="1">
      <alignment vertical="center" wrapText="1"/>
    </xf>
    <xf numFmtId="0" fontId="33" fillId="0" borderId="24" xfId="3" applyFont="1" applyFill="1" applyBorder="1" applyAlignment="1">
      <alignment horizontal="left" vertical="center" indent="1"/>
    </xf>
    <xf numFmtId="0" fontId="33" fillId="0" borderId="24" xfId="3" applyFont="1" applyFill="1" applyBorder="1" applyAlignment="1">
      <alignment vertical="center" wrapText="1"/>
    </xf>
    <xf numFmtId="0" fontId="33" fillId="0" borderId="24" xfId="3" applyFont="1" applyFill="1" applyBorder="1" applyAlignment="1">
      <alignment horizontal="left" vertical="center" indent="3"/>
    </xf>
    <xf numFmtId="0" fontId="33" fillId="0" borderId="25" xfId="3" applyFont="1" applyFill="1" applyBorder="1" applyAlignment="1">
      <alignment horizontal="left" vertical="center" indent="3"/>
    </xf>
    <xf numFmtId="0" fontId="33" fillId="0" borderId="0" xfId="3" applyFont="1" applyFill="1" applyBorder="1" applyAlignment="1">
      <alignment horizontal="left" vertical="center" indent="5"/>
    </xf>
    <xf numFmtId="0" fontId="33" fillId="0" borderId="30" xfId="3" applyFont="1" applyFill="1" applyBorder="1" applyAlignment="1">
      <alignment horizontal="left" vertical="center" indent="5"/>
    </xf>
    <xf numFmtId="0" fontId="33" fillId="0" borderId="37" xfId="3" applyFont="1" applyFill="1" applyBorder="1" applyAlignment="1">
      <alignment horizontal="left" vertical="center"/>
    </xf>
    <xf numFmtId="0" fontId="36" fillId="0" borderId="23" xfId="3" applyFont="1" applyFill="1" applyBorder="1" applyAlignment="1">
      <alignment vertical="center"/>
    </xf>
    <xf numFmtId="0" fontId="33" fillId="0" borderId="25" xfId="3" applyFont="1" applyFill="1" applyBorder="1" applyAlignment="1">
      <alignment horizontal="left" vertical="center" indent="1"/>
    </xf>
    <xf numFmtId="0" fontId="33" fillId="0" borderId="24" xfId="3" applyFont="1" applyFill="1" applyBorder="1" applyAlignment="1">
      <alignment horizontal="left" vertical="center" wrapText="1" indent="1"/>
    </xf>
    <xf numFmtId="0" fontId="33" fillId="0" borderId="24" xfId="3" applyFont="1" applyFill="1" applyBorder="1" applyAlignment="1">
      <alignment horizontal="left" vertical="center" wrapText="1" indent="3"/>
    </xf>
    <xf numFmtId="0" fontId="33" fillId="0" borderId="25" xfId="3" applyFont="1" applyFill="1" applyBorder="1" applyAlignment="1">
      <alignment horizontal="left" vertical="center" wrapText="1" indent="3"/>
    </xf>
    <xf numFmtId="0" fontId="33" fillId="0" borderId="25" xfId="3" applyFont="1" applyFill="1" applyBorder="1" applyAlignment="1">
      <alignment horizontal="left" vertical="center" wrapText="1" indent="1"/>
    </xf>
    <xf numFmtId="0" fontId="23" fillId="0" borderId="23" xfId="3" applyFont="1" applyFill="1" applyBorder="1" applyAlignment="1">
      <alignment vertical="center"/>
    </xf>
    <xf numFmtId="0" fontId="35" fillId="0" borderId="24" xfId="2" applyFont="1" applyFill="1" applyBorder="1" applyAlignment="1">
      <alignment horizontal="left" vertical="center" wrapText="1" indent="1"/>
    </xf>
    <xf numFmtId="0" fontId="35" fillId="0" borderId="25" xfId="2" applyFont="1" applyFill="1" applyBorder="1" applyAlignment="1">
      <alignment horizontal="left" vertical="center" wrapText="1" indent="1"/>
    </xf>
    <xf numFmtId="167" fontId="33" fillId="0" borderId="25" xfId="6" applyNumberFormat="1" applyFont="1" applyFill="1" applyBorder="1" applyAlignment="1">
      <alignment vertical="center" wrapText="1"/>
    </xf>
    <xf numFmtId="0" fontId="33" fillId="0" borderId="25" xfId="3" applyFont="1" applyFill="1" applyBorder="1" applyAlignment="1">
      <alignment vertical="center" wrapText="1"/>
    </xf>
    <xf numFmtId="0" fontId="35" fillId="0" borderId="24" xfId="2" applyFont="1" applyFill="1" applyBorder="1" applyAlignment="1">
      <alignment horizontal="left" vertical="center" wrapText="1" indent="3"/>
    </xf>
    <xf numFmtId="0" fontId="35" fillId="0" borderId="25" xfId="2" applyFont="1" applyFill="1" applyBorder="1" applyAlignment="1">
      <alignment horizontal="left" vertical="center" wrapText="1" indent="3"/>
    </xf>
    <xf numFmtId="0" fontId="33" fillId="4" borderId="23" xfId="3" applyFont="1" applyFill="1" applyBorder="1" applyAlignment="1">
      <alignment vertical="center" wrapText="1"/>
    </xf>
    <xf numFmtId="0" fontId="23" fillId="4" borderId="23" xfId="3" applyFont="1" applyFill="1" applyBorder="1" applyAlignment="1">
      <alignment vertical="center"/>
    </xf>
    <xf numFmtId="0" fontId="35" fillId="0" borderId="24" xfId="2" applyFont="1" applyFill="1" applyBorder="1" applyAlignment="1">
      <alignment horizontal="left" vertical="center" wrapText="1"/>
    </xf>
    <xf numFmtId="0" fontId="33" fillId="0" borderId="0" xfId="3" applyFont="1" applyFill="1" applyBorder="1" applyAlignment="1">
      <alignment vertical="center" wrapText="1"/>
    </xf>
    <xf numFmtId="0" fontId="33" fillId="0" borderId="2" xfId="3" applyFont="1" applyFill="1" applyBorder="1" applyAlignment="1">
      <alignment vertical="center" wrapText="1"/>
    </xf>
    <xf numFmtId="0" fontId="33" fillId="6" borderId="24" xfId="3" applyFont="1" applyFill="1" applyBorder="1" applyAlignment="1">
      <alignment vertical="center" wrapText="1"/>
    </xf>
    <xf numFmtId="0" fontId="33" fillId="6" borderId="25" xfId="3" applyFont="1" applyFill="1" applyBorder="1" applyAlignment="1">
      <alignment vertical="center" wrapText="1"/>
    </xf>
    <xf numFmtId="0" fontId="35" fillId="6" borderId="25" xfId="4" applyFont="1" applyFill="1" applyBorder="1" applyAlignment="1">
      <alignment vertical="center"/>
    </xf>
    <xf numFmtId="0" fontId="33" fillId="6" borderId="24" xfId="3" applyFont="1" applyFill="1" applyBorder="1" applyAlignment="1">
      <alignment horizontal="left" vertical="center" wrapText="1" indent="3"/>
    </xf>
    <xf numFmtId="0" fontId="23" fillId="6" borderId="25" xfId="3" applyFont="1" applyFill="1" applyBorder="1" applyAlignment="1">
      <alignment vertical="center"/>
    </xf>
    <xf numFmtId="0" fontId="53" fillId="0" borderId="0" xfId="3" applyFont="1" applyFill="1" applyBorder="1" applyAlignment="1">
      <alignment horizontal="left" vertical="center"/>
    </xf>
    <xf numFmtId="0" fontId="54" fillId="0" borderId="0" xfId="3" applyNumberFormat="1" applyFont="1" applyFill="1" applyBorder="1" applyAlignment="1">
      <alignment vertical="center"/>
    </xf>
    <xf numFmtId="0" fontId="42" fillId="0" borderId="0" xfId="3" applyNumberFormat="1" applyFont="1" applyFill="1" applyBorder="1" applyAlignment="1">
      <alignment vertical="center"/>
    </xf>
    <xf numFmtId="164" fontId="42" fillId="0" borderId="0" xfId="1" applyFont="1" applyFill="1" applyAlignment="1">
      <alignment horizontal="left" vertical="center"/>
    </xf>
    <xf numFmtId="0" fontId="42" fillId="0" borderId="0" xfId="3" applyFont="1" applyFill="1" applyBorder="1" applyAlignment="1">
      <alignment vertical="center"/>
    </xf>
    <xf numFmtId="168" fontId="42" fillId="0" borderId="0" xfId="1" applyNumberFormat="1" applyFont="1" applyFill="1" applyAlignment="1">
      <alignment horizontal="left" vertical="center"/>
    </xf>
    <xf numFmtId="0" fontId="42" fillId="0" borderId="0" xfId="3" applyNumberFormat="1" applyFont="1" applyFill="1" applyAlignment="1">
      <alignment horizontal="left" vertical="center"/>
    </xf>
    <xf numFmtId="0" fontId="25" fillId="5" borderId="0" xfId="0" applyFont="1" applyFill="1" applyBorder="1" applyAlignment="1">
      <alignment vertical="center"/>
    </xf>
    <xf numFmtId="0" fontId="32" fillId="0" borderId="0" xfId="0" applyFont="1" applyAlignment="1"/>
    <xf numFmtId="168" fontId="32" fillId="0" borderId="0" xfId="1" applyNumberFormat="1" applyFont="1"/>
    <xf numFmtId="0" fontId="42" fillId="0" borderId="0" xfId="0" applyFont="1"/>
    <xf numFmtId="164" fontId="32" fillId="0" borderId="0" xfId="1" applyFont="1"/>
    <xf numFmtId="0" fontId="53" fillId="0" borderId="32" xfId="0" applyFont="1" applyBorder="1"/>
    <xf numFmtId="0" fontId="53" fillId="0" borderId="15" xfId="0" applyFont="1" applyBorder="1"/>
    <xf numFmtId="0" fontId="57" fillId="0" borderId="0" xfId="5" applyFont="1"/>
    <xf numFmtId="0" fontId="57" fillId="0" borderId="0" xfId="5" applyNumberFormat="1" applyFont="1"/>
    <xf numFmtId="164" fontId="32" fillId="0" borderId="0" xfId="0" applyNumberFormat="1" applyFont="1"/>
    <xf numFmtId="0" fontId="42" fillId="5" borderId="0" xfId="3" applyFont="1" applyFill="1" applyBorder="1" applyAlignment="1">
      <alignment horizontal="left" vertical="center" indent="1"/>
    </xf>
    <xf numFmtId="0" fontId="42" fillId="5" borderId="0" xfId="3" applyFont="1" applyFill="1" applyBorder="1" applyAlignment="1">
      <alignment horizontal="left" vertical="center"/>
    </xf>
    <xf numFmtId="164" fontId="42" fillId="5" borderId="0" xfId="1" applyFont="1" applyFill="1" applyBorder="1" applyAlignment="1">
      <alignment horizontal="left" vertical="center"/>
    </xf>
    <xf numFmtId="0" fontId="53" fillId="5" borderId="1" xfId="3" applyFont="1" applyFill="1" applyBorder="1" applyAlignment="1">
      <alignment horizontal="left" vertical="center"/>
    </xf>
    <xf numFmtId="164" fontId="53" fillId="5" borderId="1" xfId="1" applyFont="1" applyFill="1" applyBorder="1" applyAlignment="1">
      <alignment horizontal="left" vertical="center"/>
    </xf>
    <xf numFmtId="0" fontId="42" fillId="5" borderId="1" xfId="3" applyFont="1" applyFill="1" applyBorder="1" applyAlignment="1">
      <alignment horizontal="left" vertical="center"/>
    </xf>
    <xf numFmtId="164" fontId="42" fillId="5" borderId="1" xfId="1" applyFont="1" applyFill="1" applyBorder="1" applyAlignment="1">
      <alignment horizontal="left" vertical="center"/>
    </xf>
    <xf numFmtId="0" fontId="42" fillId="5" borderId="1" xfId="0" applyFont="1" applyFill="1" applyBorder="1"/>
    <xf numFmtId="0" fontId="42" fillId="5" borderId="19" xfId="3" applyFont="1" applyFill="1" applyBorder="1" applyAlignment="1">
      <alignment horizontal="left" vertical="center"/>
    </xf>
    <xf numFmtId="164" fontId="42" fillId="5" borderId="19" xfId="1" applyFont="1" applyFill="1" applyBorder="1" applyAlignment="1">
      <alignment horizontal="left" vertical="center"/>
    </xf>
    <xf numFmtId="0" fontId="43" fillId="0" borderId="0" xfId="3" applyFont="1" applyFill="1" applyAlignment="1">
      <alignment horizontal="left" vertical="center"/>
    </xf>
    <xf numFmtId="0" fontId="53" fillId="5" borderId="0" xfId="0" applyFont="1" applyFill="1" applyBorder="1" applyAlignment="1">
      <alignment vertical="center"/>
    </xf>
    <xf numFmtId="0" fontId="59" fillId="0" borderId="0" xfId="3" applyFont="1" applyFill="1" applyBorder="1" applyAlignment="1">
      <alignment horizontal="left" vertical="center"/>
    </xf>
    <xf numFmtId="0" fontId="59" fillId="0" borderId="0" xfId="3" applyFont="1" applyFill="1" applyAlignment="1">
      <alignment horizontal="left" vertical="center"/>
    </xf>
    <xf numFmtId="0" fontId="59" fillId="0" borderId="0" xfId="3" applyFont="1" applyFill="1" applyBorder="1" applyAlignment="1">
      <alignment vertical="center"/>
    </xf>
    <xf numFmtId="0" fontId="59" fillId="0" borderId="0" xfId="3" quotePrefix="1" applyFont="1" applyFill="1" applyBorder="1" applyAlignment="1">
      <alignment horizontal="left" vertical="center"/>
    </xf>
    <xf numFmtId="0" fontId="4" fillId="0" borderId="13" xfId="0" applyFont="1" applyFill="1" applyBorder="1" applyAlignment="1"/>
    <xf numFmtId="0" fontId="4" fillId="0" borderId="14" xfId="0" applyFont="1" applyFill="1" applyBorder="1" applyAlignment="1"/>
    <xf numFmtId="0" fontId="35" fillId="0" borderId="25" xfId="2" applyFont="1" applyFill="1" applyBorder="1" applyAlignment="1">
      <alignment horizontal="left" vertical="center" wrapText="1" indent="2"/>
    </xf>
    <xf numFmtId="0" fontId="35" fillId="0" borderId="23" xfId="2" applyFont="1" applyFill="1" applyBorder="1" applyAlignment="1">
      <alignment horizontal="left" vertical="center" wrapText="1" indent="2"/>
    </xf>
    <xf numFmtId="0" fontId="33" fillId="6" borderId="25" xfId="3" applyFont="1" applyFill="1" applyBorder="1" applyAlignment="1">
      <alignment horizontal="left" vertical="center" wrapText="1" indent="3"/>
    </xf>
    <xf numFmtId="0" fontId="33" fillId="0" borderId="2" xfId="3" applyFont="1" applyFill="1" applyBorder="1" applyAlignment="1">
      <alignment vertical="center"/>
    </xf>
    <xf numFmtId="0" fontId="33" fillId="0" borderId="2" xfId="3" applyFont="1" applyFill="1" applyBorder="1" applyAlignment="1" applyProtection="1">
      <alignment horizontal="left" vertical="center" indent="4"/>
      <protection locked="0"/>
    </xf>
    <xf numFmtId="0" fontId="50" fillId="6" borderId="2" xfId="4" applyFont="1" applyFill="1" applyBorder="1" applyAlignment="1">
      <alignment vertical="center" wrapText="1"/>
    </xf>
    <xf numFmtId="0" fontId="15" fillId="0" borderId="0" xfId="3" applyFont="1" applyFill="1" applyBorder="1" applyAlignment="1" applyProtection="1">
      <alignment vertical="center"/>
      <protection locked="0"/>
    </xf>
    <xf numFmtId="0" fontId="64" fillId="0" borderId="2" xfId="3" applyFont="1" applyFill="1" applyBorder="1" applyAlignment="1" applyProtection="1">
      <alignment horizontal="left" vertical="center"/>
      <protection locked="0"/>
    </xf>
    <xf numFmtId="0" fontId="65" fillId="0" borderId="2" xfId="3" applyFont="1" applyFill="1" applyBorder="1" applyAlignment="1">
      <alignment horizontal="left" vertical="center"/>
    </xf>
    <xf numFmtId="0" fontId="64" fillId="0" borderId="2" xfId="3" applyFont="1" applyFill="1" applyBorder="1" applyAlignment="1">
      <alignment horizontal="left" vertical="center"/>
    </xf>
    <xf numFmtId="0" fontId="66" fillId="0" borderId="2" xfId="3" applyFont="1" applyFill="1" applyBorder="1" applyAlignment="1">
      <alignment horizontal="left" vertical="center"/>
    </xf>
    <xf numFmtId="0" fontId="65" fillId="0" borderId="0" xfId="3" applyFont="1" applyFill="1" applyBorder="1" applyAlignment="1">
      <alignment horizontal="left" vertical="center"/>
    </xf>
    <xf numFmtId="0" fontId="64" fillId="0" borderId="0" xfId="3" applyFont="1" applyFill="1" applyBorder="1" applyAlignment="1">
      <alignment horizontal="left" vertical="center"/>
    </xf>
    <xf numFmtId="0" fontId="66" fillId="0" borderId="0" xfId="3" applyFont="1" applyFill="1" applyBorder="1" applyAlignment="1">
      <alignment horizontal="left" vertical="center"/>
    </xf>
    <xf numFmtId="0" fontId="65" fillId="0" borderId="0" xfId="3" applyFont="1" applyFill="1" applyAlignment="1">
      <alignment horizontal="left" vertical="center"/>
    </xf>
    <xf numFmtId="0" fontId="33" fillId="0" borderId="0" xfId="3" applyFont="1" applyFill="1" applyBorder="1" applyAlignment="1">
      <alignment horizontal="left" vertical="center" wrapText="1" indent="3"/>
    </xf>
    <xf numFmtId="164" fontId="32" fillId="0" borderId="0" xfId="1" applyFont="1" applyFill="1" applyAlignment="1">
      <alignment horizontal="left" vertical="center"/>
    </xf>
    <xf numFmtId="0" fontId="1" fillId="0" borderId="0" xfId="3" applyFont="1" applyFill="1" applyAlignment="1">
      <alignment horizontal="left" vertical="center"/>
    </xf>
    <xf numFmtId="0" fontId="67" fillId="0" borderId="24" xfId="2" applyFont="1" applyFill="1" applyBorder="1" applyAlignment="1">
      <alignment horizontal="left" vertical="center" wrapText="1"/>
    </xf>
    <xf numFmtId="0" fontId="29" fillId="3" borderId="34" xfId="3" applyFont="1" applyFill="1" applyBorder="1" applyAlignment="1">
      <alignment horizontal="left" vertical="center" wrapText="1"/>
    </xf>
    <xf numFmtId="0" fontId="34" fillId="0" borderId="0" xfId="3" applyFont="1" applyFill="1" applyBorder="1" applyAlignment="1">
      <alignment horizontal="left" vertical="center"/>
    </xf>
    <xf numFmtId="0" fontId="23" fillId="5" borderId="0" xfId="3" applyFont="1" applyFill="1" applyBorder="1" applyAlignment="1">
      <alignment horizontal="left" vertical="center"/>
    </xf>
    <xf numFmtId="0" fontId="34" fillId="0" borderId="39" xfId="3" applyFont="1" applyFill="1" applyBorder="1" applyAlignment="1">
      <alignment horizontal="left" vertical="center"/>
    </xf>
    <xf numFmtId="0" fontId="42" fillId="5" borderId="0" xfId="3" applyFont="1" applyFill="1" applyBorder="1" applyAlignment="1">
      <alignment vertical="center" wrapText="1"/>
    </xf>
    <xf numFmtId="0" fontId="23" fillId="0" borderId="40" xfId="3" applyFont="1" applyFill="1" applyBorder="1" applyAlignment="1">
      <alignment vertical="center"/>
    </xf>
    <xf numFmtId="0" fontId="32" fillId="0" borderId="0" xfId="3" applyFont="1" applyFill="1" applyAlignment="1">
      <alignment horizontal="left" vertical="center"/>
    </xf>
    <xf numFmtId="0" fontId="15" fillId="5" borderId="0" xfId="3" applyFont="1" applyFill="1" applyBorder="1" applyAlignment="1">
      <alignment vertical="center"/>
    </xf>
    <xf numFmtId="0" fontId="42" fillId="0" borderId="0" xfId="3" applyFont="1" applyFill="1" applyBorder="1" applyAlignment="1">
      <alignment horizontal="left" vertical="center"/>
    </xf>
    <xf numFmtId="0" fontId="1" fillId="5" borderId="0" xfId="3" applyFont="1" applyFill="1" applyBorder="1" applyAlignment="1">
      <alignment vertical="center"/>
    </xf>
    <xf numFmtId="0" fontId="1" fillId="0" borderId="0" xfId="3" applyFont="1" applyFill="1" applyBorder="1" applyAlignment="1">
      <alignment horizontal="right" vertical="center"/>
    </xf>
    <xf numFmtId="0" fontId="1" fillId="6" borderId="0" xfId="3" applyFont="1" applyFill="1" applyBorder="1" applyAlignment="1">
      <alignment horizontal="right" vertical="center"/>
    </xf>
    <xf numFmtId="0" fontId="1" fillId="4" borderId="0" xfId="3" applyFont="1" applyFill="1" applyAlignment="1">
      <alignment horizontal="left" vertical="center"/>
    </xf>
    <xf numFmtId="0" fontId="1" fillId="0" borderId="2" xfId="3" applyFont="1" applyFill="1" applyBorder="1" applyAlignment="1">
      <alignment horizontal="left" vertical="center"/>
    </xf>
    <xf numFmtId="0" fontId="1" fillId="0" borderId="23" xfId="3" applyFont="1" applyFill="1" applyBorder="1" applyAlignment="1">
      <alignment vertical="center"/>
    </xf>
    <xf numFmtId="0" fontId="1" fillId="0" borderId="24" xfId="3" applyFont="1" applyFill="1" applyBorder="1" applyAlignment="1">
      <alignment vertical="center"/>
    </xf>
    <xf numFmtId="0" fontId="32" fillId="0" borderId="0" xfId="3" applyFont="1" applyFill="1" applyAlignment="1">
      <alignment vertical="center"/>
    </xf>
    <xf numFmtId="0" fontId="1" fillId="0" borderId="0" xfId="3" applyFont="1" applyFill="1" applyBorder="1" applyAlignment="1">
      <alignment horizontal="left" vertical="center"/>
    </xf>
    <xf numFmtId="0" fontId="70" fillId="0" borderId="1" xfId="2" applyFont="1" applyFill="1" applyBorder="1" applyAlignment="1" applyProtection="1">
      <alignment horizontal="left" vertical="center" indent="2"/>
      <protection locked="0"/>
    </xf>
    <xf numFmtId="0" fontId="31" fillId="0" borderId="36" xfId="2" applyFont="1" applyFill="1" applyBorder="1" applyAlignment="1" applyProtection="1">
      <alignment vertical="center"/>
      <protection locked="0"/>
    </xf>
    <xf numFmtId="0" fontId="31" fillId="0" borderId="8" xfId="2" applyFont="1" applyFill="1" applyBorder="1" applyAlignment="1" applyProtection="1">
      <alignment horizontal="left" vertical="center" wrapText="1"/>
      <protection locked="0"/>
    </xf>
    <xf numFmtId="0" fontId="29" fillId="0" borderId="34" xfId="3" applyFont="1" applyFill="1" applyBorder="1" applyAlignment="1">
      <alignment horizontal="left" vertical="center" wrapText="1"/>
    </xf>
    <xf numFmtId="0" fontId="23" fillId="6" borderId="24" xfId="3" applyFont="1" applyFill="1" applyBorder="1" applyAlignment="1">
      <alignment vertical="center" wrapText="1"/>
    </xf>
    <xf numFmtId="2" fontId="33" fillId="0" borderId="25" xfId="3" applyNumberFormat="1" applyFont="1" applyFill="1" applyBorder="1" applyAlignment="1">
      <alignment vertical="center"/>
    </xf>
    <xf numFmtId="0" fontId="6" fillId="6" borderId="20" xfId="2" applyFill="1" applyBorder="1" applyAlignment="1">
      <alignment vertical="center"/>
    </xf>
    <xf numFmtId="0" fontId="6" fillId="0" borderId="0" xfId="2"/>
    <xf numFmtId="0" fontId="6" fillId="6" borderId="4" xfId="2" applyFill="1" applyBorder="1" applyAlignment="1">
      <alignment vertical="center"/>
    </xf>
    <xf numFmtId="0" fontId="1" fillId="3" borderId="24" xfId="3" applyFont="1" applyFill="1" applyBorder="1" applyAlignment="1">
      <alignment horizontal="left" vertical="center"/>
    </xf>
    <xf numFmtId="4" fontId="33" fillId="6" borderId="24" xfId="3" applyNumberFormat="1" applyFont="1" applyFill="1" applyBorder="1" applyAlignment="1">
      <alignment vertical="center" wrapText="1"/>
    </xf>
    <xf numFmtId="3" fontId="33" fillId="6" borderId="24" xfId="3" applyNumberFormat="1" applyFont="1" applyFill="1" applyBorder="1" applyAlignment="1">
      <alignment vertical="center" wrapText="1"/>
    </xf>
    <xf numFmtId="4" fontId="33" fillId="6" borderId="25" xfId="3" applyNumberFormat="1" applyFont="1" applyFill="1" applyBorder="1" applyAlignment="1">
      <alignment vertical="center" wrapText="1"/>
    </xf>
    <xf numFmtId="0" fontId="1" fillId="3" borderId="25" xfId="3" applyFont="1" applyFill="1" applyBorder="1" applyAlignment="1">
      <alignment horizontal="left" vertical="center"/>
    </xf>
    <xf numFmtId="0" fontId="6" fillId="6" borderId="24" xfId="2" applyFill="1" applyBorder="1" applyAlignment="1">
      <alignment vertical="center" wrapText="1"/>
    </xf>
    <xf numFmtId="0" fontId="6" fillId="6" borderId="25" xfId="2" applyFill="1" applyBorder="1" applyAlignment="1">
      <alignment vertical="center" wrapText="1"/>
    </xf>
    <xf numFmtId="0" fontId="33" fillId="4" borderId="24" xfId="3" applyFont="1" applyFill="1" applyBorder="1" applyAlignment="1">
      <alignment vertical="center" wrapText="1"/>
    </xf>
    <xf numFmtId="0" fontId="33" fillId="4" borderId="30" xfId="3" applyFont="1" applyFill="1" applyBorder="1" applyAlignment="1">
      <alignment vertical="center" wrapText="1"/>
    </xf>
    <xf numFmtId="0" fontId="6" fillId="6" borderId="28" xfId="2" applyFill="1" applyBorder="1" applyAlignment="1">
      <alignment vertical="center" wrapText="1"/>
    </xf>
    <xf numFmtId="0" fontId="6" fillId="6" borderId="30" xfId="2" applyFill="1" applyBorder="1" applyAlignment="1">
      <alignment vertical="center" wrapText="1"/>
    </xf>
    <xf numFmtId="0" fontId="1" fillId="3" borderId="24" xfId="3" applyFont="1" applyFill="1" applyBorder="1" applyAlignment="1">
      <alignment horizontal="left" vertical="center" wrapText="1"/>
    </xf>
    <xf numFmtId="4" fontId="72" fillId="6" borderId="24" xfId="3" applyNumberFormat="1" applyFont="1" applyFill="1" applyBorder="1" applyAlignment="1">
      <alignment vertical="center" wrapText="1"/>
    </xf>
    <xf numFmtId="0" fontId="1" fillId="5" borderId="46" xfId="3" applyNumberFormat="1" applyFont="1" applyFill="1" applyBorder="1" applyAlignment="1">
      <alignment horizontal="left" vertical="center"/>
    </xf>
    <xf numFmtId="0" fontId="42" fillId="5" borderId="37" xfId="3" applyFont="1" applyFill="1" applyBorder="1" applyAlignment="1">
      <alignment vertical="center"/>
    </xf>
    <xf numFmtId="0" fontId="73" fillId="0" borderId="0" xfId="3" applyFont="1" applyFill="1" applyAlignment="1">
      <alignment horizontal="left" vertical="center"/>
    </xf>
    <xf numFmtId="0" fontId="73" fillId="0" borderId="0" xfId="0" applyFont="1"/>
    <xf numFmtId="0" fontId="72" fillId="0" borderId="0" xfId="3" applyFont="1" applyFill="1" applyAlignment="1">
      <alignment horizontal="left" vertical="center"/>
    </xf>
    <xf numFmtId="0" fontId="36" fillId="0" borderId="0" xfId="0" applyFont="1"/>
    <xf numFmtId="0" fontId="36" fillId="0" borderId="0" xfId="3" applyFont="1" applyFill="1" applyAlignment="1">
      <alignment horizontal="left" vertical="center"/>
    </xf>
    <xf numFmtId="164" fontId="36" fillId="0" borderId="0" xfId="1" applyFont="1"/>
    <xf numFmtId="164" fontId="36" fillId="0" borderId="0" xfId="1" applyFont="1" applyAlignment="1">
      <alignment horizontal="right"/>
    </xf>
    <xf numFmtId="0" fontId="23" fillId="0" borderId="40" xfId="3" applyFont="1" applyFill="1" applyBorder="1" applyAlignment="1">
      <alignment vertical="center"/>
    </xf>
    <xf numFmtId="0" fontId="23" fillId="0" borderId="0" xfId="3" applyFont="1" applyFill="1" applyBorder="1" applyAlignment="1">
      <alignment vertical="center"/>
    </xf>
    <xf numFmtId="0" fontId="23" fillId="0" borderId="2" xfId="3" applyFont="1" applyFill="1" applyBorder="1" applyAlignment="1">
      <alignment vertical="center"/>
    </xf>
    <xf numFmtId="0" fontId="36" fillId="9" borderId="0" xfId="0" applyFont="1" applyFill="1"/>
    <xf numFmtId="0" fontId="35" fillId="0" borderId="0" xfId="0" applyFont="1"/>
    <xf numFmtId="168" fontId="53" fillId="0" borderId="33" xfId="1" applyNumberFormat="1" applyFont="1" applyBorder="1"/>
    <xf numFmtId="0" fontId="36" fillId="0" borderId="0" xfId="0" applyFont="1" applyFill="1"/>
    <xf numFmtId="168" fontId="36" fillId="0" borderId="0" xfId="1" applyNumberFormat="1" applyFont="1" applyFill="1"/>
    <xf numFmtId="0" fontId="36" fillId="0" borderId="0" xfId="0" applyFont="1" applyFill="1" applyAlignment="1"/>
    <xf numFmtId="0" fontId="36" fillId="0" borderId="0" xfId="0" applyNumberFormat="1" applyFont="1" applyFill="1"/>
    <xf numFmtId="0" fontId="1" fillId="3" borderId="23" xfId="3" applyFont="1" applyFill="1" applyBorder="1" applyAlignment="1">
      <alignment horizontal="left" vertical="center"/>
    </xf>
    <xf numFmtId="0" fontId="1" fillId="0" borderId="31" xfId="3" applyFont="1" applyFill="1" applyBorder="1" applyAlignment="1">
      <alignment horizontal="left" vertical="center"/>
    </xf>
    <xf numFmtId="0" fontId="1" fillId="0" borderId="24" xfId="3" applyFont="1" applyFill="1" applyBorder="1" applyAlignment="1">
      <alignment horizontal="left" vertical="center"/>
    </xf>
    <xf numFmtId="0" fontId="1" fillId="0" borderId="37" xfId="3" applyFont="1" applyFill="1" applyBorder="1" applyAlignment="1">
      <alignment horizontal="left" vertical="center"/>
    </xf>
    <xf numFmtId="0" fontId="1" fillId="0" borderId="1" xfId="3" applyFont="1" applyFill="1" applyBorder="1" applyAlignment="1">
      <alignment horizontal="left" vertical="center"/>
    </xf>
    <xf numFmtId="0" fontId="1" fillId="0" borderId="20" xfId="3" applyFont="1" applyFill="1" applyBorder="1" applyAlignment="1">
      <alignment horizontal="left" vertical="center"/>
    </xf>
    <xf numFmtId="0" fontId="1" fillId="3" borderId="31" xfId="3" applyFont="1" applyFill="1" applyBorder="1" applyAlignment="1">
      <alignment horizontal="left" vertical="center"/>
    </xf>
    <xf numFmtId="0" fontId="1" fillId="3" borderId="29" xfId="3" applyFont="1" applyFill="1" applyBorder="1" applyAlignment="1">
      <alignment horizontal="left" vertical="center"/>
    </xf>
    <xf numFmtId="0" fontId="36" fillId="0" borderId="0" xfId="0" applyFont="1" applyFill="1" applyBorder="1"/>
    <xf numFmtId="168" fontId="36" fillId="0" borderId="0" xfId="1" applyNumberFormat="1" applyFont="1" applyFill="1" applyBorder="1" applyAlignment="1"/>
    <xf numFmtId="0" fontId="36" fillId="0" borderId="0" xfId="0" applyFont="1" applyFill="1" applyBorder="1" applyAlignment="1"/>
    <xf numFmtId="0" fontId="21" fillId="0" borderId="0" xfId="0" applyFont="1" applyFill="1" applyBorder="1"/>
    <xf numFmtId="0" fontId="21" fillId="0" borderId="0" xfId="0" applyFont="1" applyFill="1" applyBorder="1" applyAlignment="1"/>
    <xf numFmtId="0" fontId="32" fillId="0" borderId="0" xfId="0" applyFont="1" applyFill="1" applyBorder="1"/>
    <xf numFmtId="0" fontId="32" fillId="0" borderId="0" xfId="0" applyFont="1" applyFill="1" applyBorder="1" applyAlignment="1"/>
    <xf numFmtId="164" fontId="36" fillId="0" borderId="0" xfId="1" applyNumberFormat="1" applyFont="1" applyFill="1"/>
    <xf numFmtId="0" fontId="35" fillId="6" borderId="24" xfId="3" applyFont="1" applyFill="1" applyBorder="1" applyAlignment="1">
      <alignment vertical="center" wrapText="1"/>
    </xf>
    <xf numFmtId="0" fontId="35" fillId="0" borderId="24" xfId="3" applyFont="1" applyFill="1" applyBorder="1" applyAlignment="1">
      <alignment horizontal="left" vertical="center" indent="1"/>
    </xf>
    <xf numFmtId="168" fontId="6" fillId="0" borderId="0" xfId="2" applyNumberFormat="1" applyFill="1" applyAlignment="1">
      <alignment horizontal="left" vertical="center"/>
    </xf>
    <xf numFmtId="168" fontId="6" fillId="5" borderId="46" xfId="2" applyNumberFormat="1" applyFont="1" applyFill="1" applyBorder="1" applyAlignment="1">
      <alignment horizontal="left" vertical="center"/>
    </xf>
    <xf numFmtId="164" fontId="42" fillId="5" borderId="46" xfId="1" applyNumberFormat="1" applyFont="1" applyFill="1" applyBorder="1" applyAlignment="1">
      <alignment horizontal="left" vertical="center"/>
    </xf>
    <xf numFmtId="0" fontId="54" fillId="10" borderId="48" xfId="3" applyNumberFormat="1" applyFont="1" applyFill="1" applyBorder="1" applyAlignment="1">
      <alignment horizontal="left" vertical="center"/>
    </xf>
    <xf numFmtId="0" fontId="42" fillId="0" borderId="0" xfId="3" applyFont="1" applyFill="1" applyBorder="1" applyAlignment="1">
      <alignment horizontal="left" vertical="center"/>
    </xf>
    <xf numFmtId="169" fontId="74" fillId="4" borderId="0" xfId="1" applyNumberFormat="1" applyFont="1" applyFill="1" applyBorder="1" applyAlignment="1">
      <alignment horizontal="right" wrapText="1"/>
    </xf>
    <xf numFmtId="0" fontId="35" fillId="0" borderId="0" xfId="3" applyFont="1" applyFill="1" applyBorder="1" applyAlignment="1" applyProtection="1">
      <alignment horizontal="left" vertical="center" indent="4"/>
      <protection locked="0"/>
    </xf>
    <xf numFmtId="0" fontId="33" fillId="0" borderId="30" xfId="3" applyFont="1" applyFill="1" applyBorder="1" applyAlignment="1">
      <alignment horizontal="left" vertical="center" wrapText="1" indent="1"/>
    </xf>
    <xf numFmtId="0" fontId="42" fillId="0" borderId="24" xfId="3" applyFont="1" applyFill="1" applyBorder="1" applyAlignment="1">
      <alignment horizontal="left" vertical="center" indent="1"/>
    </xf>
    <xf numFmtId="0" fontId="42" fillId="6" borderId="24" xfId="3" applyFont="1" applyFill="1" applyBorder="1" applyAlignment="1">
      <alignment vertical="center" wrapText="1"/>
    </xf>
    <xf numFmtId="0" fontId="42" fillId="6" borderId="25" xfId="3" applyFont="1" applyFill="1" applyBorder="1" applyAlignment="1">
      <alignment vertical="center" wrapText="1"/>
    </xf>
    <xf numFmtId="0" fontId="53" fillId="0" borderId="0" xfId="0" applyFont="1" applyBorder="1"/>
    <xf numFmtId="168" fontId="53" fillId="0" borderId="0" xfId="1" applyNumberFormat="1" applyFont="1" applyBorder="1"/>
    <xf numFmtId="164" fontId="53" fillId="0" borderId="33" xfId="1" applyFont="1" applyBorder="1"/>
    <xf numFmtId="0" fontId="35" fillId="0" borderId="0" xfId="3" applyFont="1" applyFill="1" applyAlignment="1">
      <alignment horizontal="left" vertical="center"/>
    </xf>
    <xf numFmtId="0" fontId="1" fillId="0" borderId="46" xfId="3" applyNumberFormat="1" applyFont="1" applyBorder="1" applyAlignment="1">
      <alignment horizontal="left" vertical="center"/>
    </xf>
    <xf numFmtId="0" fontId="42" fillId="5" borderId="46" xfId="3" applyNumberFormat="1" applyFont="1" applyFill="1" applyBorder="1" applyAlignment="1">
      <alignment horizontal="left" vertical="center"/>
    </xf>
    <xf numFmtId="0" fontId="42" fillId="0" borderId="46" xfId="3" applyNumberFormat="1" applyFont="1" applyBorder="1" applyAlignment="1">
      <alignment horizontal="left" vertical="center"/>
    </xf>
    <xf numFmtId="164" fontId="42" fillId="0" borderId="46" xfId="1" applyNumberFormat="1" applyFont="1" applyBorder="1" applyAlignment="1">
      <alignment horizontal="left" vertical="center"/>
    </xf>
    <xf numFmtId="0" fontId="42" fillId="7" borderId="47" xfId="3" applyFont="1" applyFill="1" applyBorder="1" applyAlignment="1">
      <alignment vertical="center"/>
    </xf>
    <xf numFmtId="0" fontId="34" fillId="0" borderId="0" xfId="3" applyFont="1" applyFill="1" applyBorder="1" applyAlignment="1">
      <alignment horizontal="left" vertical="center" wrapText="1"/>
    </xf>
    <xf numFmtId="0" fontId="48" fillId="5" borderId="0" xfId="2" applyFont="1" applyFill="1" applyBorder="1" applyAlignment="1">
      <alignment vertical="center"/>
    </xf>
    <xf numFmtId="0" fontId="27" fillId="5" borderId="16" xfId="2" applyFont="1" applyFill="1" applyBorder="1" applyAlignment="1">
      <alignment horizontal="center" vertical="center"/>
    </xf>
    <xf numFmtId="0" fontId="27" fillId="5" borderId="17" xfId="2" applyFont="1" applyFill="1" applyBorder="1" applyAlignment="1">
      <alignment horizontal="center" vertical="center"/>
    </xf>
    <xf numFmtId="0" fontId="27" fillId="5" borderId="18" xfId="2" applyFont="1" applyFill="1" applyBorder="1" applyAlignment="1">
      <alignment horizontal="center" vertical="center"/>
    </xf>
    <xf numFmtId="0" fontId="38" fillId="5" borderId="0" xfId="2" applyFont="1" applyFill="1" applyBorder="1" applyAlignment="1">
      <alignment vertical="center" wrapText="1"/>
    </xf>
    <xf numFmtId="0" fontId="33" fillId="5" borderId="0" xfId="3" applyFont="1" applyFill="1" applyBorder="1" applyAlignment="1">
      <alignment horizontal="left" vertical="center" wrapText="1" indent="2"/>
    </xf>
    <xf numFmtId="0" fontId="36" fillId="5" borderId="0" xfId="2" applyFont="1" applyFill="1" applyBorder="1" applyAlignment="1">
      <alignment vertical="center"/>
    </xf>
    <xf numFmtId="0" fontId="34" fillId="0" borderId="0" xfId="3" applyFont="1" applyFill="1" applyBorder="1" applyAlignment="1">
      <alignment horizontal="left" vertical="center"/>
    </xf>
    <xf numFmtId="0" fontId="23" fillId="5" borderId="0" xfId="3" applyFont="1" applyFill="1" applyBorder="1" applyAlignment="1">
      <alignment horizontal="left" vertical="center"/>
    </xf>
    <xf numFmtId="0" fontId="58" fillId="5" borderId="0" xfId="3" applyFont="1" applyFill="1" applyAlignment="1">
      <alignment horizontal="left" vertical="center"/>
    </xf>
    <xf numFmtId="0" fontId="35" fillId="5" borderId="0" xfId="3" applyFont="1" applyFill="1" applyBorder="1" applyAlignment="1">
      <alignment horizontal="left" vertical="center" wrapText="1" indent="3"/>
    </xf>
    <xf numFmtId="0" fontId="42" fillId="5" borderId="0" xfId="3" applyFont="1" applyFill="1" applyBorder="1" applyAlignment="1">
      <alignment horizontal="left" vertical="center" wrapText="1" indent="3"/>
    </xf>
    <xf numFmtId="0" fontId="23" fillId="0" borderId="42" xfId="3" applyFont="1" applyFill="1" applyBorder="1" applyAlignment="1">
      <alignment vertical="center"/>
    </xf>
    <xf numFmtId="0" fontId="23" fillId="0" borderId="43" xfId="3" applyFont="1" applyFill="1" applyBorder="1" applyAlignment="1">
      <alignment vertical="center"/>
    </xf>
    <xf numFmtId="0" fontId="34" fillId="0" borderId="39" xfId="3" applyFont="1" applyFill="1" applyBorder="1" applyAlignment="1">
      <alignment horizontal="left" vertical="center"/>
    </xf>
    <xf numFmtId="0" fontId="38" fillId="5" borderId="0" xfId="2" applyFont="1" applyFill="1"/>
    <xf numFmtId="0" fontId="1" fillId="3" borderId="0" xfId="3" applyFont="1" applyFill="1" applyBorder="1" applyAlignment="1">
      <alignment horizontal="left" vertical="center" wrapText="1"/>
    </xf>
    <xf numFmtId="0" fontId="20" fillId="0" borderId="0" xfId="0" applyFont="1" applyFill="1" applyBorder="1" applyAlignment="1">
      <alignment vertical="center"/>
    </xf>
    <xf numFmtId="0" fontId="19" fillId="0" borderId="0" xfId="2" applyFont="1" applyFill="1" applyBorder="1" applyAlignment="1">
      <alignment horizontal="center" vertical="center"/>
    </xf>
    <xf numFmtId="0" fontId="42" fillId="5" borderId="0" xfId="3" applyFont="1" applyFill="1" applyBorder="1" applyAlignment="1">
      <alignment vertical="center" wrapText="1"/>
    </xf>
    <xf numFmtId="0" fontId="50" fillId="5" borderId="0" xfId="2" applyFont="1" applyFill="1"/>
    <xf numFmtId="0" fontId="27" fillId="5" borderId="41" xfId="2" applyFont="1" applyFill="1" applyBorder="1" applyAlignment="1">
      <alignment horizontal="center" vertical="center"/>
    </xf>
    <xf numFmtId="0" fontId="27" fillId="5" borderId="21" xfId="2" applyFont="1" applyFill="1" applyBorder="1" applyAlignment="1">
      <alignment horizontal="center" vertical="center"/>
    </xf>
    <xf numFmtId="0" fontId="27" fillId="5" borderId="44" xfId="2" applyFont="1" applyFill="1" applyBorder="1" applyAlignment="1">
      <alignment horizontal="center" vertical="center"/>
    </xf>
    <xf numFmtId="0" fontId="27" fillId="5" borderId="45" xfId="2" applyFont="1" applyFill="1" applyBorder="1" applyAlignment="1">
      <alignment horizontal="center" vertical="center"/>
    </xf>
    <xf numFmtId="0" fontId="15" fillId="5" borderId="0" xfId="3" applyFont="1" applyFill="1" applyBorder="1" applyAlignment="1">
      <alignment vertical="center"/>
    </xf>
    <xf numFmtId="0" fontId="51" fillId="5" borderId="0" xfId="3" applyFont="1" applyFill="1" applyBorder="1" applyAlignment="1">
      <alignment horizontal="left" vertical="center"/>
    </xf>
    <xf numFmtId="0" fontId="42" fillId="0" borderId="0" xfId="3" applyFont="1" applyFill="1" applyBorder="1" applyAlignment="1">
      <alignment horizontal="left" vertical="center"/>
    </xf>
    <xf numFmtId="0" fontId="24" fillId="6" borderId="0" xfId="3" applyFont="1" applyFill="1" applyBorder="1" applyAlignment="1">
      <alignment vertical="center"/>
    </xf>
    <xf numFmtId="0" fontId="6" fillId="7" borderId="1" xfId="2" applyFill="1" applyBorder="1" applyAlignment="1">
      <alignment vertical="center"/>
    </xf>
    <xf numFmtId="0" fontId="42" fillId="7" borderId="1" xfId="3" applyFont="1" applyFill="1" applyBorder="1" applyAlignment="1">
      <alignment vertical="center"/>
    </xf>
    <xf numFmtId="0" fontId="54" fillId="8" borderId="30" xfId="3" applyNumberFormat="1" applyFont="1" applyFill="1" applyBorder="1" applyAlignment="1">
      <alignment horizontal="left" vertical="center"/>
    </xf>
    <xf numFmtId="0" fontId="54" fillId="8" borderId="0" xfId="3" applyNumberFormat="1" applyFont="1" applyFill="1" applyBorder="1" applyAlignment="1">
      <alignment horizontal="left" vertical="center"/>
    </xf>
    <xf numFmtId="0" fontId="23" fillId="0" borderId="40" xfId="3" applyFont="1" applyFill="1" applyBorder="1" applyAlignment="1">
      <alignment vertical="center"/>
    </xf>
    <xf numFmtId="0" fontId="60" fillId="6" borderId="0" xfId="2" applyFont="1" applyFill="1" applyBorder="1" applyAlignment="1">
      <alignment horizontal="left" vertical="center" wrapText="1"/>
    </xf>
    <xf numFmtId="0" fontId="60" fillId="6" borderId="3" xfId="2" applyFont="1" applyFill="1" applyBorder="1" applyAlignment="1">
      <alignment horizontal="left" vertical="center" wrapText="1"/>
    </xf>
    <xf numFmtId="0" fontId="23" fillId="0" borderId="0" xfId="3" applyFont="1" applyFill="1" applyBorder="1" applyAlignment="1">
      <alignment vertical="center"/>
    </xf>
    <xf numFmtId="0" fontId="58" fillId="5" borderId="0" xfId="0" applyFont="1" applyFill="1" applyAlignment="1">
      <alignment vertical="center" wrapText="1"/>
    </xf>
    <xf numFmtId="0" fontId="42" fillId="5" borderId="0" xfId="0" applyFont="1" applyFill="1" applyAlignment="1">
      <alignment horizontal="left" vertical="center" wrapText="1" indent="3"/>
    </xf>
    <xf numFmtId="0" fontId="35" fillId="5" borderId="0" xfId="3" applyFont="1" applyFill="1" applyAlignment="1">
      <alignment horizontal="left" vertical="center" wrapText="1" indent="3"/>
    </xf>
    <xf numFmtId="0" fontId="35" fillId="5" borderId="0" xfId="0" applyFont="1" applyFill="1" applyAlignment="1">
      <alignment horizontal="left" vertical="center" wrapText="1" indent="3"/>
    </xf>
    <xf numFmtId="0" fontId="35" fillId="5" borderId="0" xfId="0" applyFont="1" applyFill="1" applyAlignment="1">
      <alignment horizontal="left" vertical="center" wrapText="1"/>
    </xf>
    <xf numFmtId="0" fontId="35" fillId="5" borderId="0" xfId="0" applyFont="1" applyFill="1" applyAlignment="1">
      <alignment horizontal="left" vertical="top" wrapText="1" indent="3"/>
    </xf>
    <xf numFmtId="0" fontId="25" fillId="5" borderId="0" xfId="0" applyFont="1" applyFill="1" applyBorder="1" applyAlignment="1">
      <alignment vertical="center"/>
    </xf>
    <xf numFmtId="0" fontId="33" fillId="0" borderId="2" xfId="3" applyFont="1" applyFill="1" applyBorder="1" applyAlignment="1" applyProtection="1">
      <alignment vertical="center"/>
      <protection locked="0"/>
    </xf>
    <xf numFmtId="0" fontId="50" fillId="5" borderId="0" xfId="2" applyFont="1" applyFill="1" applyBorder="1" applyAlignment="1">
      <alignment horizontal="left" vertical="center" wrapText="1"/>
    </xf>
    <xf numFmtId="0" fontId="50" fillId="5" borderId="3" xfId="2" applyFont="1" applyFill="1" applyBorder="1" applyAlignment="1">
      <alignment horizontal="left" vertical="center" wrapText="1"/>
    </xf>
    <xf numFmtId="0" fontId="42" fillId="5" borderId="0" xfId="0" applyFont="1" applyFill="1" applyAlignment="1">
      <alignment horizontal="left" vertical="center" wrapText="1"/>
    </xf>
    <xf numFmtId="0" fontId="42" fillId="5" borderId="0" xfId="3" applyFont="1" applyFill="1" applyBorder="1" applyAlignment="1">
      <alignment horizontal="left" vertical="center" indent="1"/>
    </xf>
    <xf numFmtId="0" fontId="23" fillId="0" borderId="2" xfId="3" applyFont="1" applyFill="1" applyBorder="1" applyAlignment="1">
      <alignment vertical="center"/>
    </xf>
    <xf numFmtId="0" fontId="22" fillId="5" borderId="0" xfId="0" applyFont="1" applyFill="1" applyAlignment="1">
      <alignment vertical="center" wrapText="1"/>
    </xf>
    <xf numFmtId="0" fontId="42" fillId="5" borderId="0" xfId="0" applyFont="1" applyFill="1" applyAlignment="1">
      <alignment horizontal="left" vertical="center" wrapText="1" indent="2"/>
    </xf>
    <xf numFmtId="0" fontId="21" fillId="0" borderId="0" xfId="0" applyFont="1"/>
    <xf numFmtId="0" fontId="26" fillId="5" borderId="0" xfId="0" applyFont="1" applyFill="1" applyBorder="1" applyAlignment="1">
      <alignment vertical="center"/>
    </xf>
  </cellXfs>
  <cellStyles count="8">
    <cellStyle name="Hipervínculo" xfId="2" builtinId="8"/>
    <cellStyle name="Hyperlink 2" xfId="4"/>
    <cellStyle name="Millares" xfId="1" builtinId="3"/>
    <cellStyle name="Normal" xfId="0" builtinId="0"/>
    <cellStyle name="Normal 2" xfId="3"/>
    <cellStyle name="Porcentaje" xfId="6" builtinId="5"/>
    <cellStyle name="pvtRow" xfId="7"/>
    <cellStyle name="Texto explicativo" xfId="5" builtinId="53"/>
  </cellStyles>
  <dxfs count="116">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5"/>
        <color theme="1"/>
        <name val="Calibri"/>
        <scheme val="none"/>
      </font>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5"/>
        <color theme="1"/>
        <name val="Calibri"/>
        <scheme val="none"/>
      </font>
      <alignment horizontal="general" vertical="bottom" textRotation="0" wrapText="0" indent="0" justifyLastLine="0" shrinkToFit="0" readingOrder="0"/>
    </dxf>
    <dxf>
      <numFmt numFmtId="0" formatCode="General"/>
    </dxf>
    <dxf>
      <numFmt numFmtId="30" formatCode="@"/>
    </dxf>
    <dxf>
      <numFmt numFmtId="30" formatCode="@"/>
    </dxf>
    <dxf>
      <font>
        <b/>
        <i val="0"/>
        <strike val="0"/>
        <condense val="0"/>
        <extend val="0"/>
        <outline val="0"/>
        <shadow val="0"/>
        <u val="none"/>
        <vertAlign val="baseline"/>
        <sz val="11"/>
        <color theme="1"/>
        <name val="Calibri"/>
        <scheme val="minor"/>
      </font>
      <numFmt numFmtId="30" formatCode="@"/>
      <alignment horizontal="left"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theme="4" tint="0.39997558519241921"/>
        </top>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0.5"/>
        <color theme="0"/>
        <name val="Calibri"/>
        <scheme val="none"/>
      </font>
      <fill>
        <patternFill patternType="none">
          <fgColor indexed="64"/>
          <bgColor auto="1"/>
        </patternFill>
      </fil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b/>
        <i val="0"/>
        <strike val="0"/>
        <condense val="0"/>
        <extend val="0"/>
        <outline val="0"/>
        <shadow val="0"/>
        <u val="none"/>
        <vertAlign val="baseline"/>
        <sz val="10.5"/>
        <color theme="1"/>
        <name val="Calibri"/>
        <scheme val="none"/>
      </font>
      <alignment textRotation="0" wrapText="0" indent="0" justifyLastLine="0" shrinkToFit="0" readingOrder="0"/>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168" formatCode="_ * #,##0_ ;_ * \-#,##0_ ;_ * &quot;-&quot;??_ ;_ @_ "/>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b val="0"/>
        <i val="0"/>
        <strike val="0"/>
        <condense val="0"/>
        <extend val="0"/>
        <outline val="0"/>
        <shadow val="0"/>
        <u val="none"/>
        <vertAlign val="baseline"/>
        <sz val="11"/>
        <color auto="1"/>
        <name val="Franklin Gothic Book"/>
        <scheme val="none"/>
      </font>
    </dxf>
    <dxf>
      <font>
        <b val="0"/>
        <i val="0"/>
        <strike val="0"/>
        <condense val="0"/>
        <extend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i/>
        <strike val="0"/>
        <outline val="0"/>
        <shadow val="0"/>
        <u val="none"/>
        <vertAlign val="baseline"/>
        <sz val="11"/>
        <color rgb="FFFF0000"/>
        <name val="Franklin Gothic Book"/>
        <scheme val="none"/>
      </font>
    </dxf>
    <dxf>
      <font>
        <i/>
        <strike val="0"/>
        <outline val="0"/>
        <shadow val="0"/>
        <u val="none"/>
        <vertAlign val="baseline"/>
        <sz val="11"/>
        <color rgb="FFFF0000"/>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rgb="FFFF0000"/>
        <name val="Franklin Gothic Book"/>
        <scheme val="none"/>
      </font>
    </dxf>
    <dxf>
      <font>
        <strike val="0"/>
        <outline val="0"/>
        <shadow val="0"/>
        <u val="none"/>
        <vertAlign val="baseline"/>
        <sz val="11"/>
        <color rgb="FFFF0000"/>
        <name val="Franklin Gothic Book"/>
        <scheme val="none"/>
      </font>
    </dxf>
    <dxf>
      <font>
        <strike val="0"/>
        <outline val="0"/>
        <shadow val="0"/>
        <u val="none"/>
        <vertAlign val="baseline"/>
        <sz val="11"/>
        <color rgb="FFFF0000"/>
        <name val="Franklin Gothic Book"/>
        <scheme val="none"/>
      </font>
    </dxf>
    <dxf>
      <font>
        <b val="0"/>
        <i/>
        <strike val="0"/>
        <condense val="0"/>
        <extend val="0"/>
        <outline val="0"/>
        <shadow val="0"/>
        <u val="none"/>
        <vertAlign val="baseline"/>
        <sz val="11"/>
        <color rgb="FFFF0000"/>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rgb="FFFF0000"/>
        <name val="Franklin Gothic Book"/>
        <scheme val="none"/>
      </font>
    </dxf>
    <dxf>
      <font>
        <strike val="0"/>
        <outline val="0"/>
        <shadow val="0"/>
        <u val="none"/>
        <vertAlign val="baseline"/>
        <sz val="11"/>
        <color theme="1"/>
        <name val="Franklin Gothic Book"/>
        <scheme val="none"/>
      </font>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8"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8"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EITI Table" defaultPivotStyle="PivotStyleLight16">
    <tableStyle name="EITI Table" pivot="0" count="3">
      <tableStyleElement type="headerRow" dxfId="115"/>
      <tableStyleElement type="firstRowStripe" dxfId="114"/>
      <tableStyleElement type="secondRowStripe" dxfId="113"/>
    </tableStyle>
  </tableStyles>
  <colors>
    <mruColors>
      <color rgb="FF188FBB"/>
      <color rgb="FF165B89"/>
      <color rgb="FFF6A70A"/>
      <color rgb="FF1BC2EE"/>
      <color rgb="FF7F7F7F"/>
      <color rgb="FF132856"/>
      <color rgb="FFD9D9D9"/>
      <color rgb="FFEBCB9F"/>
      <color rgb="FF0076A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6" name="Picture 5" descr="https://eiti.org/sites/default/files/styles/img-narrow/public/inline/logo_gradient_-_under.png?itok=F8fw0Tyz">
          <a:extLst>
            <a:ext uri="{FF2B5EF4-FFF2-40B4-BE49-F238E27FC236}">
              <a16:creationId xmlns:a16="http://schemas.microsoft.com/office/drawing/2014/main" xmlns="" id="{F7B489AC-8E83-4E0B-9F05-EB553D681E2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268432" y="0"/>
          <a:ext cx="1736679" cy="1030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7</xdr:col>
      <xdr:colOff>0</xdr:colOff>
      <xdr:row>7</xdr:row>
      <xdr:rowOff>568</xdr:rowOff>
    </xdr:to>
    <xdr:grpSp>
      <xdr:nvGrpSpPr>
        <xdr:cNvPr id="7" name="Group 6">
          <a:extLst>
            <a:ext uri="{FF2B5EF4-FFF2-40B4-BE49-F238E27FC236}">
              <a16:creationId xmlns:a16="http://schemas.microsoft.com/office/drawing/2014/main" xmlns="" id="{00862D7A-877F-4045-A40E-ABDEDE7DC440}"/>
            </a:ext>
          </a:extLst>
        </xdr:cNvPr>
        <xdr:cNvGrpSpPr>
          <a:grpSpLocks/>
        </xdr:cNvGrpSpPr>
      </xdr:nvGrpSpPr>
      <xdr:grpSpPr bwMode="auto">
        <a:xfrm>
          <a:off x="268941" y="1053353"/>
          <a:ext cx="12606618" cy="45391"/>
          <a:chOff x="1134" y="1904"/>
          <a:chExt cx="9546" cy="181"/>
        </a:xfrm>
      </xdr:grpSpPr>
      <xdr:sp macro="" textlink="">
        <xdr:nvSpPr>
          <xdr:cNvPr id="9" name="Rectangle 8">
            <a:extLst>
              <a:ext uri="{FF2B5EF4-FFF2-40B4-BE49-F238E27FC236}">
                <a16:creationId xmlns:a16="http://schemas.microsoft.com/office/drawing/2014/main" xmlns="" id="{421D5D26-9911-42D7-A63E-B9CE44EB1CB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xmlns="" id="{FD1D18A4-0DE9-451E-A0CB-3D15F9159B8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4" name="Rectangle 13">
            <a:extLst>
              <a:ext uri="{FF2B5EF4-FFF2-40B4-BE49-F238E27FC236}">
                <a16:creationId xmlns:a16="http://schemas.microsoft.com/office/drawing/2014/main" xmlns="" id="{CBA0876A-765E-4DEE-AF84-376EACB07086}"/>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xmlns="" id="{7EA1CF7C-4BAD-44D8-98E5-07130321E6E1}"/>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5" name="Rectangle 14">
            <a:extLst>
              <a:ext uri="{FF2B5EF4-FFF2-40B4-BE49-F238E27FC236}">
                <a16:creationId xmlns:a16="http://schemas.microsoft.com/office/drawing/2014/main" xmlns="" id="{AC9E5FCF-70A8-4D37-91CC-97936C08C4A1}"/>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6" name="Rectangle 15">
            <a:extLst>
              <a:ext uri="{FF2B5EF4-FFF2-40B4-BE49-F238E27FC236}">
                <a16:creationId xmlns:a16="http://schemas.microsoft.com/office/drawing/2014/main" xmlns="" id="{9540E414-A9AD-40D2-AF5D-E1F917A542E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7" name="Rectangle 16">
            <a:extLst>
              <a:ext uri="{FF2B5EF4-FFF2-40B4-BE49-F238E27FC236}">
                <a16:creationId xmlns:a16="http://schemas.microsoft.com/office/drawing/2014/main" xmlns="" id="{5631DA6C-ED1C-41EA-8559-E220AD1F5749}"/>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8" name="Rectangle 17">
            <a:extLst>
              <a:ext uri="{FF2B5EF4-FFF2-40B4-BE49-F238E27FC236}">
                <a16:creationId xmlns:a16="http://schemas.microsoft.com/office/drawing/2014/main" xmlns="" id="{2129CC27-BDBB-4D45-BD8F-81849F15CB12}"/>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180974</xdr:rowOff>
    </xdr:from>
    <xdr:to>
      <xdr:col>14</xdr:col>
      <xdr:colOff>0</xdr:colOff>
      <xdr:row>6</xdr:row>
      <xdr:rowOff>0</xdr:rowOff>
    </xdr:to>
    <xdr:grpSp>
      <xdr:nvGrpSpPr>
        <xdr:cNvPr id="5" name="Group 4">
          <a:extLst>
            <a:ext uri="{FF2B5EF4-FFF2-40B4-BE49-F238E27FC236}">
              <a16:creationId xmlns:a16="http://schemas.microsoft.com/office/drawing/2014/main" xmlns="" id="{9B73E1E8-14D5-4032-BFBF-2C0E51B7CF8D}"/>
            </a:ext>
          </a:extLst>
        </xdr:cNvPr>
        <xdr:cNvGrpSpPr>
          <a:grpSpLocks/>
        </xdr:cNvGrpSpPr>
      </xdr:nvGrpSpPr>
      <xdr:grpSpPr bwMode="auto">
        <a:xfrm>
          <a:off x="190500" y="0"/>
          <a:ext cx="20056929" cy="0"/>
          <a:chOff x="1133" y="1230"/>
          <a:chExt cx="8460" cy="208"/>
        </a:xfrm>
      </xdr:grpSpPr>
      <xdr:sp macro="" textlink="">
        <xdr:nvSpPr>
          <xdr:cNvPr id="6" name="Rektangel 2">
            <a:extLst>
              <a:ext uri="{FF2B5EF4-FFF2-40B4-BE49-F238E27FC236}">
                <a16:creationId xmlns:a16="http://schemas.microsoft.com/office/drawing/2014/main" xmlns="" id="{98E8F3D6-7500-4A83-ADB1-5A3338A665E8}"/>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7" name="Rektangel 3">
            <a:extLst>
              <a:ext uri="{FF2B5EF4-FFF2-40B4-BE49-F238E27FC236}">
                <a16:creationId xmlns:a16="http://schemas.microsoft.com/office/drawing/2014/main" xmlns="" id="{49F7436F-6E45-494D-87AF-7C61A413D25E}"/>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0</xdr:colOff>
      <xdr:row>61</xdr:row>
      <xdr:rowOff>0</xdr:rowOff>
    </xdr:from>
    <xdr:to>
      <xdr:col>18</xdr:col>
      <xdr:colOff>372026</xdr:colOff>
      <xdr:row>106</xdr:row>
      <xdr:rowOff>9426</xdr:rowOff>
    </xdr:to>
    <xdr:pic>
      <xdr:nvPicPr>
        <xdr:cNvPr id="14" name="Picture 13">
          <a:extLst>
            <a:ext uri="{FF2B5EF4-FFF2-40B4-BE49-F238E27FC236}">
              <a16:creationId xmlns:a16="http://schemas.microsoft.com/office/drawing/2014/main" xmlns="" id="{A5CD0232-1221-4658-B233-C763DD486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83717" y="4795630"/>
          <a:ext cx="8971307" cy="88909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304800</xdr:colOff>
      <xdr:row>4</xdr:row>
      <xdr:rowOff>120650</xdr:rowOff>
    </xdr:to>
    <xdr:sp macro="" textlink="">
      <xdr:nvSpPr>
        <xdr:cNvPr id="8452" name="AutoShape 260">
          <a:extLst>
            <a:ext uri="{FF2B5EF4-FFF2-40B4-BE49-F238E27FC236}">
              <a16:creationId xmlns:a16="http://schemas.microsoft.com/office/drawing/2014/main" xmlns="" id="{496B0B5C-016C-4A77-A957-2A75F9D06302}"/>
            </a:ext>
          </a:extLst>
        </xdr:cNvPr>
        <xdr:cNvSpPr>
          <a:spLocks noChangeAspect="1" noChangeArrowheads="1"/>
        </xdr:cNvSpPr>
      </xdr:nvSpPr>
      <xdr:spPr bwMode="auto">
        <a:xfrm>
          <a:off x="11982450" y="54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xdr:row>
      <xdr:rowOff>0</xdr:rowOff>
    </xdr:from>
    <xdr:to>
      <xdr:col>7</xdr:col>
      <xdr:colOff>304800</xdr:colOff>
      <xdr:row>6</xdr:row>
      <xdr:rowOff>120650</xdr:rowOff>
    </xdr:to>
    <xdr:sp macro="" textlink="">
      <xdr:nvSpPr>
        <xdr:cNvPr id="8453" name="AutoShape 261">
          <a:extLst>
            <a:ext uri="{FF2B5EF4-FFF2-40B4-BE49-F238E27FC236}">
              <a16:creationId xmlns:a16="http://schemas.microsoft.com/office/drawing/2014/main" xmlns="" id="{64794F00-83CB-41CC-92ED-418896BD69DA}"/>
            </a:ext>
          </a:extLst>
        </xdr:cNvPr>
        <xdr:cNvSpPr>
          <a:spLocks noChangeAspect="1" noChangeArrowheads="1"/>
        </xdr:cNvSpPr>
      </xdr:nvSpPr>
      <xdr:spPr bwMode="auto">
        <a:xfrm>
          <a:off x="11982450" y="904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xdr:row>
      <xdr:rowOff>0</xdr:rowOff>
    </xdr:from>
    <xdr:to>
      <xdr:col>7</xdr:col>
      <xdr:colOff>304800</xdr:colOff>
      <xdr:row>11</xdr:row>
      <xdr:rowOff>120650</xdr:rowOff>
    </xdr:to>
    <xdr:sp macro="" textlink="">
      <xdr:nvSpPr>
        <xdr:cNvPr id="8454" name="AutoShape 262">
          <a:extLst>
            <a:ext uri="{FF2B5EF4-FFF2-40B4-BE49-F238E27FC236}">
              <a16:creationId xmlns:a16="http://schemas.microsoft.com/office/drawing/2014/main" xmlns="" id="{B292C71B-1E9D-403B-A372-5853D485832E}"/>
            </a:ext>
          </a:extLst>
        </xdr:cNvPr>
        <xdr:cNvSpPr>
          <a:spLocks noChangeAspect="1" noChangeArrowheads="1"/>
        </xdr:cNvSpPr>
      </xdr:nvSpPr>
      <xdr:spPr bwMode="auto">
        <a:xfrm>
          <a:off x="11982450" y="180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304800</xdr:colOff>
      <xdr:row>12</xdr:row>
      <xdr:rowOff>120650</xdr:rowOff>
    </xdr:to>
    <xdr:sp macro="" textlink="">
      <xdr:nvSpPr>
        <xdr:cNvPr id="8455" name="AutoShape 263">
          <a:extLst>
            <a:ext uri="{FF2B5EF4-FFF2-40B4-BE49-F238E27FC236}">
              <a16:creationId xmlns:a16="http://schemas.microsoft.com/office/drawing/2014/main" xmlns="" id="{289AA93A-9991-48A0-A373-A229F378FECB}"/>
            </a:ext>
          </a:extLst>
        </xdr:cNvPr>
        <xdr:cNvSpPr>
          <a:spLocks noChangeAspect="1" noChangeArrowheads="1"/>
        </xdr:cNvSpPr>
      </xdr:nvSpPr>
      <xdr:spPr bwMode="auto">
        <a:xfrm>
          <a:off x="11982450" y="199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xdr:row>
      <xdr:rowOff>0</xdr:rowOff>
    </xdr:from>
    <xdr:to>
      <xdr:col>7</xdr:col>
      <xdr:colOff>304800</xdr:colOff>
      <xdr:row>15</xdr:row>
      <xdr:rowOff>120650</xdr:rowOff>
    </xdr:to>
    <xdr:sp macro="" textlink="">
      <xdr:nvSpPr>
        <xdr:cNvPr id="8456" name="AutoShape 264">
          <a:extLst>
            <a:ext uri="{FF2B5EF4-FFF2-40B4-BE49-F238E27FC236}">
              <a16:creationId xmlns:a16="http://schemas.microsoft.com/office/drawing/2014/main" xmlns="" id="{EAF65064-8F02-4FA7-A7B5-0C44FF177183}"/>
            </a:ext>
          </a:extLst>
        </xdr:cNvPr>
        <xdr:cNvSpPr>
          <a:spLocks noChangeAspect="1" noChangeArrowheads="1"/>
        </xdr:cNvSpPr>
      </xdr:nvSpPr>
      <xdr:spPr bwMode="auto">
        <a:xfrm>
          <a:off x="11982450" y="253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32</xdr:row>
      <xdr:rowOff>0</xdr:rowOff>
    </xdr:from>
    <xdr:to>
      <xdr:col>7</xdr:col>
      <xdr:colOff>304800</xdr:colOff>
      <xdr:row>33</xdr:row>
      <xdr:rowOff>120650</xdr:rowOff>
    </xdr:to>
    <xdr:sp macro="" textlink="">
      <xdr:nvSpPr>
        <xdr:cNvPr id="8457" name="AutoShape 265">
          <a:extLst>
            <a:ext uri="{FF2B5EF4-FFF2-40B4-BE49-F238E27FC236}">
              <a16:creationId xmlns:a16="http://schemas.microsoft.com/office/drawing/2014/main" xmlns="" id="{A8EC7E47-AED7-47A1-8EBA-1338D705886F}"/>
            </a:ext>
          </a:extLst>
        </xdr:cNvPr>
        <xdr:cNvSpPr>
          <a:spLocks noChangeAspect="1" noChangeArrowheads="1"/>
        </xdr:cNvSpPr>
      </xdr:nvSpPr>
      <xdr:spPr bwMode="auto">
        <a:xfrm>
          <a:off x="11982450" y="579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xdr:row>
      <xdr:rowOff>0</xdr:rowOff>
    </xdr:from>
    <xdr:to>
      <xdr:col>7</xdr:col>
      <xdr:colOff>304800</xdr:colOff>
      <xdr:row>34</xdr:row>
      <xdr:rowOff>120650</xdr:rowOff>
    </xdr:to>
    <xdr:sp macro="" textlink="">
      <xdr:nvSpPr>
        <xdr:cNvPr id="8458" name="AutoShape 266">
          <a:extLst>
            <a:ext uri="{FF2B5EF4-FFF2-40B4-BE49-F238E27FC236}">
              <a16:creationId xmlns:a16="http://schemas.microsoft.com/office/drawing/2014/main" xmlns="" id="{813DB849-148A-4C95-AFF7-CC5535217238}"/>
            </a:ext>
          </a:extLst>
        </xdr:cNvPr>
        <xdr:cNvSpPr>
          <a:spLocks noChangeAspect="1" noChangeArrowheads="1"/>
        </xdr:cNvSpPr>
      </xdr:nvSpPr>
      <xdr:spPr bwMode="auto">
        <a:xfrm>
          <a:off x="11982450" y="597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34</xdr:row>
      <xdr:rowOff>0</xdr:rowOff>
    </xdr:from>
    <xdr:to>
      <xdr:col>7</xdr:col>
      <xdr:colOff>304800</xdr:colOff>
      <xdr:row>35</xdr:row>
      <xdr:rowOff>120650</xdr:rowOff>
    </xdr:to>
    <xdr:sp macro="" textlink="">
      <xdr:nvSpPr>
        <xdr:cNvPr id="8459" name="AutoShape 267">
          <a:extLst>
            <a:ext uri="{FF2B5EF4-FFF2-40B4-BE49-F238E27FC236}">
              <a16:creationId xmlns:a16="http://schemas.microsoft.com/office/drawing/2014/main" xmlns="" id="{399F5770-645E-4974-B8D0-FDA3FC670348}"/>
            </a:ext>
          </a:extLst>
        </xdr:cNvPr>
        <xdr:cNvSpPr>
          <a:spLocks noChangeAspect="1" noChangeArrowheads="1"/>
        </xdr:cNvSpPr>
      </xdr:nvSpPr>
      <xdr:spPr bwMode="auto">
        <a:xfrm>
          <a:off x="11982450" y="615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40</xdr:row>
      <xdr:rowOff>0</xdr:rowOff>
    </xdr:from>
    <xdr:to>
      <xdr:col>7</xdr:col>
      <xdr:colOff>304800</xdr:colOff>
      <xdr:row>41</xdr:row>
      <xdr:rowOff>120650</xdr:rowOff>
    </xdr:to>
    <xdr:sp macro="" textlink="">
      <xdr:nvSpPr>
        <xdr:cNvPr id="8460" name="AutoShape 268">
          <a:extLst>
            <a:ext uri="{FF2B5EF4-FFF2-40B4-BE49-F238E27FC236}">
              <a16:creationId xmlns:a16="http://schemas.microsoft.com/office/drawing/2014/main" xmlns="" id="{3540829E-FEBF-4B84-8217-9EC53EE657D8}"/>
            </a:ext>
          </a:extLst>
        </xdr:cNvPr>
        <xdr:cNvSpPr>
          <a:spLocks noChangeAspect="1" noChangeArrowheads="1"/>
        </xdr:cNvSpPr>
      </xdr:nvSpPr>
      <xdr:spPr bwMode="auto">
        <a:xfrm>
          <a:off x="119824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53</xdr:row>
      <xdr:rowOff>0</xdr:rowOff>
    </xdr:from>
    <xdr:to>
      <xdr:col>7</xdr:col>
      <xdr:colOff>304800</xdr:colOff>
      <xdr:row>54</xdr:row>
      <xdr:rowOff>120650</xdr:rowOff>
    </xdr:to>
    <xdr:sp macro="" textlink="">
      <xdr:nvSpPr>
        <xdr:cNvPr id="8461" name="AutoShape 269">
          <a:extLst>
            <a:ext uri="{FF2B5EF4-FFF2-40B4-BE49-F238E27FC236}">
              <a16:creationId xmlns:a16="http://schemas.microsoft.com/office/drawing/2014/main" xmlns="" id="{A78A90D2-195B-4FBD-AF60-C3B086559529}"/>
            </a:ext>
          </a:extLst>
        </xdr:cNvPr>
        <xdr:cNvSpPr>
          <a:spLocks noChangeAspect="1" noChangeArrowheads="1"/>
        </xdr:cNvSpPr>
      </xdr:nvSpPr>
      <xdr:spPr bwMode="auto">
        <a:xfrm>
          <a:off x="11982450"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67</xdr:row>
      <xdr:rowOff>0</xdr:rowOff>
    </xdr:from>
    <xdr:to>
      <xdr:col>7</xdr:col>
      <xdr:colOff>304800</xdr:colOff>
      <xdr:row>68</xdr:row>
      <xdr:rowOff>120650</xdr:rowOff>
    </xdr:to>
    <xdr:sp macro="" textlink="">
      <xdr:nvSpPr>
        <xdr:cNvPr id="8462" name="AutoShape 270">
          <a:extLst>
            <a:ext uri="{FF2B5EF4-FFF2-40B4-BE49-F238E27FC236}">
              <a16:creationId xmlns:a16="http://schemas.microsoft.com/office/drawing/2014/main" xmlns="" id="{2E200D32-A97A-4153-8CCC-04937B2E2688}"/>
            </a:ext>
          </a:extLst>
        </xdr:cNvPr>
        <xdr:cNvSpPr>
          <a:spLocks noChangeAspect="1" noChangeArrowheads="1"/>
        </xdr:cNvSpPr>
      </xdr:nvSpPr>
      <xdr:spPr bwMode="auto">
        <a:xfrm>
          <a:off x="11982450"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69</xdr:row>
      <xdr:rowOff>0</xdr:rowOff>
    </xdr:from>
    <xdr:to>
      <xdr:col>7</xdr:col>
      <xdr:colOff>304800</xdr:colOff>
      <xdr:row>70</xdr:row>
      <xdr:rowOff>120650</xdr:rowOff>
    </xdr:to>
    <xdr:sp macro="" textlink="">
      <xdr:nvSpPr>
        <xdr:cNvPr id="8463" name="AutoShape 271">
          <a:extLst>
            <a:ext uri="{FF2B5EF4-FFF2-40B4-BE49-F238E27FC236}">
              <a16:creationId xmlns:a16="http://schemas.microsoft.com/office/drawing/2014/main" xmlns="" id="{B012AC0A-BE7D-45C6-9293-6FAD1D2EF2C9}"/>
            </a:ext>
          </a:extLst>
        </xdr:cNvPr>
        <xdr:cNvSpPr>
          <a:spLocks noChangeAspect="1" noChangeArrowheads="1"/>
        </xdr:cNvSpPr>
      </xdr:nvSpPr>
      <xdr:spPr bwMode="auto">
        <a:xfrm>
          <a:off x="11982450" y="1248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79</xdr:row>
      <xdr:rowOff>0</xdr:rowOff>
    </xdr:from>
    <xdr:to>
      <xdr:col>7</xdr:col>
      <xdr:colOff>304800</xdr:colOff>
      <xdr:row>80</xdr:row>
      <xdr:rowOff>120650</xdr:rowOff>
    </xdr:to>
    <xdr:sp macro="" textlink="">
      <xdr:nvSpPr>
        <xdr:cNvPr id="8464" name="AutoShape 272">
          <a:extLst>
            <a:ext uri="{FF2B5EF4-FFF2-40B4-BE49-F238E27FC236}">
              <a16:creationId xmlns:a16="http://schemas.microsoft.com/office/drawing/2014/main" xmlns="" id="{F30DB2BC-2787-4312-9085-801DB8B5B4BA}"/>
            </a:ext>
          </a:extLst>
        </xdr:cNvPr>
        <xdr:cNvSpPr>
          <a:spLocks noChangeAspect="1" noChangeArrowheads="1"/>
        </xdr:cNvSpPr>
      </xdr:nvSpPr>
      <xdr:spPr bwMode="auto">
        <a:xfrm>
          <a:off x="11982450" y="1429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85</xdr:row>
      <xdr:rowOff>0</xdr:rowOff>
    </xdr:from>
    <xdr:to>
      <xdr:col>7</xdr:col>
      <xdr:colOff>304800</xdr:colOff>
      <xdr:row>86</xdr:row>
      <xdr:rowOff>120650</xdr:rowOff>
    </xdr:to>
    <xdr:sp macro="" textlink="">
      <xdr:nvSpPr>
        <xdr:cNvPr id="8465" name="AutoShape 273">
          <a:extLst>
            <a:ext uri="{FF2B5EF4-FFF2-40B4-BE49-F238E27FC236}">
              <a16:creationId xmlns:a16="http://schemas.microsoft.com/office/drawing/2014/main" xmlns="" id="{471C0C8A-69A5-4E91-9DC3-D55BFBEF61A2}"/>
            </a:ext>
          </a:extLst>
        </xdr:cNvPr>
        <xdr:cNvSpPr>
          <a:spLocks noChangeAspect="1" noChangeArrowheads="1"/>
        </xdr:cNvSpPr>
      </xdr:nvSpPr>
      <xdr:spPr bwMode="auto">
        <a:xfrm>
          <a:off x="11982450" y="1538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86</xdr:row>
      <xdr:rowOff>0</xdr:rowOff>
    </xdr:from>
    <xdr:to>
      <xdr:col>7</xdr:col>
      <xdr:colOff>304800</xdr:colOff>
      <xdr:row>87</xdr:row>
      <xdr:rowOff>120650</xdr:rowOff>
    </xdr:to>
    <xdr:sp macro="" textlink="">
      <xdr:nvSpPr>
        <xdr:cNvPr id="8466" name="AutoShape 274">
          <a:extLst>
            <a:ext uri="{FF2B5EF4-FFF2-40B4-BE49-F238E27FC236}">
              <a16:creationId xmlns:a16="http://schemas.microsoft.com/office/drawing/2014/main" xmlns="" id="{6DC417FC-BE73-48EB-9780-E05F0BE7098F}"/>
            </a:ext>
          </a:extLst>
        </xdr:cNvPr>
        <xdr:cNvSpPr>
          <a:spLocks noChangeAspect="1" noChangeArrowheads="1"/>
        </xdr:cNvSpPr>
      </xdr:nvSpPr>
      <xdr:spPr bwMode="auto">
        <a:xfrm>
          <a:off x="11982450" y="1556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97</xdr:row>
      <xdr:rowOff>0</xdr:rowOff>
    </xdr:from>
    <xdr:to>
      <xdr:col>7</xdr:col>
      <xdr:colOff>304800</xdr:colOff>
      <xdr:row>98</xdr:row>
      <xdr:rowOff>120650</xdr:rowOff>
    </xdr:to>
    <xdr:sp macro="" textlink="">
      <xdr:nvSpPr>
        <xdr:cNvPr id="8467" name="AutoShape 275">
          <a:extLst>
            <a:ext uri="{FF2B5EF4-FFF2-40B4-BE49-F238E27FC236}">
              <a16:creationId xmlns:a16="http://schemas.microsoft.com/office/drawing/2014/main" xmlns="" id="{A4101640-AE25-4E61-AF4D-E27EEC8404C7}"/>
            </a:ext>
          </a:extLst>
        </xdr:cNvPr>
        <xdr:cNvSpPr>
          <a:spLocks noChangeAspect="1" noChangeArrowheads="1"/>
        </xdr:cNvSpPr>
      </xdr:nvSpPr>
      <xdr:spPr bwMode="auto">
        <a:xfrm>
          <a:off x="11982450" y="1755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108</xdr:row>
      <xdr:rowOff>0</xdr:rowOff>
    </xdr:from>
    <xdr:to>
      <xdr:col>7</xdr:col>
      <xdr:colOff>304800</xdr:colOff>
      <xdr:row>109</xdr:row>
      <xdr:rowOff>120650</xdr:rowOff>
    </xdr:to>
    <xdr:sp macro="" textlink="">
      <xdr:nvSpPr>
        <xdr:cNvPr id="8468" name="AutoShape 276">
          <a:extLst>
            <a:ext uri="{FF2B5EF4-FFF2-40B4-BE49-F238E27FC236}">
              <a16:creationId xmlns:a16="http://schemas.microsoft.com/office/drawing/2014/main" xmlns="" id="{73528F53-D73B-4D02-BE3C-0A2A88ADB061}"/>
            </a:ext>
          </a:extLst>
        </xdr:cNvPr>
        <xdr:cNvSpPr>
          <a:spLocks noChangeAspect="1" noChangeArrowheads="1"/>
        </xdr:cNvSpPr>
      </xdr:nvSpPr>
      <xdr:spPr bwMode="auto">
        <a:xfrm>
          <a:off x="1198245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124</xdr:row>
      <xdr:rowOff>0</xdr:rowOff>
    </xdr:from>
    <xdr:to>
      <xdr:col>7</xdr:col>
      <xdr:colOff>304800</xdr:colOff>
      <xdr:row>125</xdr:row>
      <xdr:rowOff>120650</xdr:rowOff>
    </xdr:to>
    <xdr:sp macro="" textlink="">
      <xdr:nvSpPr>
        <xdr:cNvPr id="8469" name="AutoShape 277">
          <a:extLst>
            <a:ext uri="{FF2B5EF4-FFF2-40B4-BE49-F238E27FC236}">
              <a16:creationId xmlns:a16="http://schemas.microsoft.com/office/drawing/2014/main" xmlns="" id="{D3019745-D5D9-470F-9E52-135D5B74DAAF}"/>
            </a:ext>
          </a:extLst>
        </xdr:cNvPr>
        <xdr:cNvSpPr>
          <a:spLocks noChangeAspect="1" noChangeArrowheads="1"/>
        </xdr:cNvSpPr>
      </xdr:nvSpPr>
      <xdr:spPr bwMode="auto">
        <a:xfrm>
          <a:off x="11982450" y="2244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sanchez/AppData/Local/Microsoft/Windows/INetCache/Content.Outlook/48K4OHKH/Copia%20de%2020200130%20Plantilla%20de%20Datos%20Resumida%202018%20(es_eiti_summary_data_template_2017)%20(2)%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medeloitte-my.sharepoint.com/personal/frasanchez_deloitte_com/Documents/Desktop/Clientes/Ministerio%20de%20Energia%20y%20Minas/Informe%20Final/30.01.2020/20200130%20Plantilla%20de%20Datos%20Resumida%202017%20(es_eiti_summary_data_template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rasanchez/OneDrive%20-%20Deloitte%20(O365D)/Desktop/Clientes/Ministerio%20de%20Energia%20y%20Minas/Informe%20Final/05.02.2020/20200130%20Plantilla%20de%20Datos%20Resumida%202017%20(es_eiti_summary_data_template_2017)%2005.0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e 1 - Datos generales"/>
      <sheetName val="Parte 2 - Lista Divulgaciones S"/>
      <sheetName val="Parte 3 - Entidades informantes"/>
      <sheetName val="Parte 4 - Ingresos del gobierno"/>
      <sheetName val="Parte 5 - Datos de empresas"/>
      <sheetName val="Lists"/>
      <sheetName val="Copia de 20200130 Plantilla de "/>
    </sheetNames>
    <sheetDataSet>
      <sheetData sheetId="0"/>
      <sheetData sheetId="1">
        <row r="20">
          <cell r="E20">
            <v>43465</v>
          </cell>
        </row>
      </sheetData>
      <sheetData sheetId="2"/>
      <sheetData sheetId="3"/>
      <sheetData sheetId="4">
        <row r="50">
          <cell r="J50">
            <v>17049000</v>
          </cell>
        </row>
      </sheetData>
      <sheetData sheetId="5">
        <row r="33">
          <cell r="J33">
            <v>14625000</v>
          </cell>
        </row>
      </sheetData>
      <sheetData sheetId="6">
        <row r="4">
          <cell r="K4" t="str">
            <v>Sí, divulgado sistemáticamente</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e 1 - Datos generales"/>
      <sheetName val="Parte 2 - Lista Divulgaciones"/>
      <sheetName val="Parte 3 - Entidades informantes"/>
      <sheetName val="Parte 4 - Ingresos del gobierno"/>
      <sheetName val="Parte 5 - Datos de empresas"/>
      <sheetName val="List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e 1 - Datos generales"/>
      <sheetName val="Parte 2 - Lista Divulgaciones"/>
      <sheetName val="Parte 3 - Entidades informantes"/>
      <sheetName val="Parte 4 - Ingresos del gobierno"/>
      <sheetName val="Parte 5 - Datos de empresas"/>
      <sheetName val="Lists"/>
    </sheetNames>
    <sheetDataSet>
      <sheetData sheetId="0"/>
      <sheetData sheetId="1"/>
      <sheetData sheetId="2"/>
      <sheetData sheetId="3"/>
      <sheetData sheetId="4"/>
      <sheetData sheetId="5"/>
      <sheetData sheetId="6"/>
    </sheetDataSet>
  </externalBook>
</externalLink>
</file>

<file path=xl/tables/table1.xml><?xml version="1.0" encoding="utf-8"?>
<table xmlns="http://schemas.openxmlformats.org/spreadsheetml/2006/main" id="9" name="Companies" displayName="Companies" ref="B25:H26" totalsRowShown="0" headerRowDxfId="112" dataDxfId="111" tableBorderDxfId="110" headerRowCellStyle="Normal 2">
  <autoFilter ref="B25:H26">
    <filterColumn colId="2">
      <filters>
        <filter val="Minería"/>
      </filters>
    </filterColumn>
  </autoFilter>
  <tableColumns count="7">
    <tableColumn id="1" name="Nombre completo de la empresa" dataDxfId="109"/>
    <tableColumn id="2" name="Número identificatorio de la empresa" dataDxfId="108"/>
    <tableColumn id="5" name="Sector" dataDxfId="107" dataCellStyle="Normal 2"/>
    <tableColumn id="3" name="Productos básicos (separados por comas)" dataDxfId="106" dataCellStyle="Normal 2"/>
    <tableColumn id="4" name="Listado bursátil o sitio web de la empresa " dataDxfId="105"/>
    <tableColumn id="8" name="Estado financiero auditado (o balance general, flujo de efectivo, estado de resultados, si no se dispone de aquél)" dataDxfId="104"/>
    <tableColumn id="6" name="Informe de pagos a gobiernos" dataDxfId="103">
      <calculatedColumnFormula>SUMIF(Table10[Empresa],Companies[Nombre completo de la empresa],Table10[Valor de ingresos])</calculatedColumnFormula>
    </tableColumn>
  </tableColumns>
  <tableStyleInfo name="EITI Table" showFirstColumn="0" showLastColumn="0" showRowStripes="1" showColumnStripes="0"/>
</table>
</file>

<file path=xl/tables/table10.xml><?xml version="1.0" encoding="utf-8"?>
<table xmlns="http://schemas.openxmlformats.org/spreadsheetml/2006/main" id="5" name="Table5_Commodities_list" displayName="Table5_Commodities_list" ref="N2:P72" totalsRowShown="0" headerRowDxfId="21">
  <autoFilter ref="N2:P72"/>
  <sortState ref="N3:P72">
    <sortCondition ref="N2:N72"/>
  </sortState>
  <tableColumns count="3">
    <tableColumn id="1" name="HS ProductCode" dataDxfId="20"/>
    <tableColumn id="2" name="HS Product Description" dataDxfId="19"/>
    <tableColumn id="3" name="HS Product Description w volumen" dataDxfId="18"/>
  </tableColumns>
  <tableStyleInfo name="EITI Table" showFirstColumn="0" showLastColumn="0" showRowStripes="1" showColumnStripes="0"/>
</table>
</file>

<file path=xl/tables/table11.xml><?xml version="1.0" encoding="utf-8"?>
<table xmlns="http://schemas.openxmlformats.org/spreadsheetml/2006/main" id="7" name="Table6_GFS_codes_classification" displayName="Table6_GFS_codes_classification" ref="S2:Y30" totalsRowShown="0" headerRowDxfId="17" dataDxfId="16">
  <autoFilter ref="S2:Y30"/>
  <tableColumns count="7">
    <tableColumn id="4" name="Combined" dataDxfId="15"/>
    <tableColumn id="1" name="GFS description" dataDxfId="14"/>
    <tableColumn id="2" name="GFS Code" dataDxfId="13"/>
    <tableColumn id="5" name="GFS Level 1" dataDxfId="12"/>
    <tableColumn id="6" name="GFS Level 2" dataDxfId="11"/>
    <tableColumn id="7" name="GFS Level 3" dataDxfId="10"/>
    <tableColumn id="8" name="GFS Level 4" dataDxfId="9"/>
  </tableColumns>
  <tableStyleInfo name="EITI Table" showFirstColumn="0" showLastColumn="0" showRowStripes="1" showColumnStripes="0"/>
</table>
</file>

<file path=xl/tables/table12.xml><?xml version="1.0" encoding="utf-8"?>
<table xmlns="http://schemas.openxmlformats.org/spreadsheetml/2006/main" id="8" name="Table7_sectors" displayName="Table7_sectors" ref="AA2:AA9" totalsRowShown="0" headerRowDxfId="8" dataDxfId="7">
  <autoFilter ref="AA2:AA9"/>
  <tableColumns count="1">
    <tableColumn id="1" name="Sector(s)" dataDxfId="6"/>
  </tableColumns>
  <tableStyleInfo name="EITI Table" showFirstColumn="0" showLastColumn="0" showRowStripes="1" showColumnStripes="0"/>
</table>
</file>

<file path=xl/tables/table13.xml><?xml version="1.0" encoding="utf-8"?>
<table xmlns="http://schemas.openxmlformats.org/spreadsheetml/2006/main" id="12" name="Table12" displayName="Table12" ref="AC2:AC8" totalsRowShown="0" headerRowDxfId="5" dataDxfId="4">
  <autoFilter ref="AC2:AC8"/>
  <tableColumns count="1">
    <tableColumn id="1" name="Project phases" dataDxfId="3"/>
  </tableColumns>
  <tableStyleInfo name="EITI Table" showFirstColumn="0" showLastColumn="0" showRowStripes="1" showColumnStripes="0"/>
</table>
</file>

<file path=xl/tables/table14.xml><?xml version="1.0" encoding="utf-8"?>
<table xmlns="http://schemas.openxmlformats.org/spreadsheetml/2006/main" id="13" name="Government_entity_type" displayName="Government_entity_type" ref="AE2:AE7" totalsRowShown="0" headerRowDxfId="2" dataDxfId="1">
  <autoFilter ref="AE2:AE7"/>
  <tableColumns count="1">
    <tableColumn id="1" name="&lt; Tipo de organismo &gt;" dataDxfId="0"/>
  </tableColumns>
  <tableStyleInfo name="EITI Table" showFirstColumn="0" showLastColumn="0" showRowStripes="1" showColumnStripes="0"/>
</table>
</file>

<file path=xl/tables/table2.xml><?xml version="1.0" encoding="utf-8"?>
<table xmlns="http://schemas.openxmlformats.org/spreadsheetml/2006/main" id="14" name="Companies15" displayName="Companies15" ref="B32:J47" totalsRowShown="0" headerRowDxfId="102" dataDxfId="101" tableBorderDxfId="100" headerRowCellStyle="Normal 2">
  <autoFilter ref="B32:J47">
    <filterColumn colId="3">
      <customFilters>
        <customFilter operator="notEqual" val=" "/>
      </customFilters>
    </filterColumn>
  </autoFilter>
  <tableColumns count="9">
    <tableColumn id="1" name="Nombre completo del proyecto" dataDxfId="99"/>
    <tableColumn id="2" name="Número(s) de referencia del acuerdo legal: contrato, licencia, arrendamiento, concesión, ..." dataDxfId="98"/>
    <tableColumn id="3" name="Empresas afiliadas, comenzando por la Administradora" dataDxfId="97"/>
    <tableColumn id="5" name="Productos básicos (un producto/fila)" dataDxfId="96" dataCellStyle="Normal 2"/>
    <tableColumn id="6" name="Estado" dataDxfId="95"/>
    <tableColumn id="7" name="Producción (volumen)" dataDxfId="94"/>
    <tableColumn id="8" name="Unidad" dataDxfId="93"/>
    <tableColumn id="9" name="Producción (valor)" dataDxfId="92" dataCellStyle="Normal 2"/>
    <tableColumn id="10" name="Moneda" dataDxfId="91"/>
  </tableColumns>
  <tableStyleInfo name="EITI Table" showFirstColumn="0" showLastColumn="0" showRowStripes="1" showColumnStripes="0"/>
</table>
</file>

<file path=xl/tables/table3.xml><?xml version="1.0" encoding="utf-8"?>
<table xmlns="http://schemas.openxmlformats.org/spreadsheetml/2006/main" id="11" name="Government_agencies" displayName="Government_agencies" ref="B14:E19" totalsRowShown="0" headerRowDxfId="90" dataDxfId="89" tableBorderDxfId="88" headerRowCellStyle="Normal 2">
  <autoFilter ref="B14:E19">
    <filterColumn colId="1">
      <filters>
        <filter val="&lt; Tipo de organismo &gt;"/>
        <filter val="Gobierno central"/>
      </filters>
    </filterColumn>
  </autoFilter>
  <tableColumns count="4">
    <tableColumn id="1" name="Nombre completo del organismo" dataDxfId="87"/>
    <tableColumn id="4" name="Tipo de organismo" dataDxfId="86" dataCellStyle="Normal 2"/>
    <tableColumn id="2" name="Número identificatorio (si corresponde)" dataDxfId="85"/>
    <tableColumn id="3" name="Total informado" dataDxfId="84">
      <calculatedColumnFormula>SUMIF(Government_revenues_table[Entidad gubernamental],Government_agencies[[#This Row],[Nombre completo del organismo]],Government_revenues_table[Valor de ingresos])</calculatedColumnFormula>
    </tableColumn>
  </tableColumns>
  <tableStyleInfo name="EITI Table" showFirstColumn="0" showLastColumn="0" showRowStripes="1" showColumnStripes="0"/>
</table>
</file>

<file path=xl/tables/table4.xml><?xml version="1.0" encoding="utf-8"?>
<table xmlns="http://schemas.openxmlformats.org/spreadsheetml/2006/main" id="6" name="Government_revenues_table" displayName="Government_revenues_table" ref="B21:K62" totalsRowShown="0" headerRowDxfId="83" dataDxfId="82">
  <autoFilter ref="B21:K62"/>
  <tableColumns count="10">
    <tableColumn id="8" name="GFS Level 1" dataDxfId="81">
      <calculatedColumnFormula>IFERROR(VLOOKUP(Government_revenues_table[[#This Row],[Clasificación según EFP]],Table6_GFS_codes_classification[],COLUMNS($F:F)+3,FALSE),"Do not enter data")</calculatedColumnFormula>
    </tableColumn>
    <tableColumn id="9" name="GFS Level 2" dataDxfId="80">
      <calculatedColumnFormula>IFERROR(VLOOKUP(Government_revenues_table[[#This Row],[Clasificación según EFP]],Table6_GFS_codes_classification[],COLUMNS($F:G)+3,FALSE),"Do not enter data")</calculatedColumnFormula>
    </tableColumn>
    <tableColumn id="10" name="GFS Level 3" dataDxfId="79">
      <calculatedColumnFormula>IFERROR(VLOOKUP(Government_revenues_table[[#This Row],[Clasificación según EFP]],Table6_GFS_codes_classification[],COLUMNS($F:H)+3,FALSE),"Do not enter data")</calculatedColumnFormula>
    </tableColumn>
    <tableColumn id="7" name="GFS Level 4" dataDxfId="78">
      <calculatedColumnFormula>IFERROR(VLOOKUP(Government_revenues_table[[#This Row],[Clasificación según EFP]],Table6_GFS_codes_classification[],COLUMNS($F:I)+3,FALSE),"Do not enter data")</calculatedColumnFormula>
    </tableColumn>
    <tableColumn id="1" name="Clasificación según EFP" dataDxfId="77"/>
    <tableColumn id="11" name="Sector" dataDxfId="76"/>
    <tableColumn id="3" name="Denominación del flujo de ingresos" dataDxfId="75"/>
    <tableColumn id="4" name="Entidad gubernamental" dataDxfId="74"/>
    <tableColumn id="5" name="Valor de ingresos" dataDxfId="73"/>
    <tableColumn id="2" name="Moneda" dataDxfId="72"/>
  </tableColumns>
  <tableStyleInfo name="EITI Table" showFirstColumn="0" showLastColumn="0" showRowStripes="1" showColumnStripes="0"/>
</table>
</file>

<file path=xl/tables/table5.xml><?xml version="1.0" encoding="utf-8"?>
<table xmlns="http://schemas.openxmlformats.org/spreadsheetml/2006/main" id="10" name="Table10" displayName="Table10" ref="B14:N59" totalsRowShown="0" headerRowDxfId="71" dataDxfId="70">
  <autoFilter ref="B14:N59"/>
  <tableColumns count="13">
    <tableColumn id="7" name="Sector" dataDxfId="69" totalsRowDxfId="68">
      <calculatedColumnFormula>VLOOKUP(C15,Companies[],3,FALSE)</calculatedColumnFormula>
    </tableColumn>
    <tableColumn id="1" name="Empresa" dataDxfId="67" totalsRowDxfId="66"/>
    <tableColumn id="3" name="Entidad gubernamental" dataDxfId="65" totalsRowDxfId="64"/>
    <tableColumn id="4" name="Denominación del flujo de ingresos" dataDxfId="63" totalsRowDxfId="62"/>
    <tableColumn id="5" name="Se recauda sobre el proyecto (S/N)" dataDxfId="61" totalsRowDxfId="60"/>
    <tableColumn id="6" name="Se informa por proyecto (S/N)" dataDxfId="59" totalsRowDxfId="58"/>
    <tableColumn id="2" name="Nombre del proyecto" dataDxfId="57" totalsRowDxfId="56"/>
    <tableColumn id="13" name="Moneda de la información" dataDxfId="55" totalsRowDxfId="54"/>
    <tableColumn id="14" name="Valor de ingresos" dataDxfId="53" totalsRowDxfId="52"/>
    <tableColumn id="18" name="Pago realizado en especie (S/N)" dataDxfId="51" totalsRowDxfId="50"/>
    <tableColumn id="8" name="Volumen en especie (si corresponde)" dataDxfId="49" totalsRowDxfId="48"/>
    <tableColumn id="9" name="Unidad (si corresponde)" dataDxfId="47" totalsRowDxfId="46"/>
    <tableColumn id="10" name="Comentarios" dataDxfId="45" totalsRowDxfId="44"/>
  </tableColumns>
  <tableStyleInfo name="EITI Table" showFirstColumn="0" showLastColumn="0" showRowStripes="1" showColumnStripes="0"/>
</table>
</file>

<file path=xl/tables/table6.xml><?xml version="1.0" encoding="utf-8"?>
<table xmlns="http://schemas.openxmlformats.org/spreadsheetml/2006/main" id="1" name="Table1_Country_codes_and_currencies" displayName="Table1_Country_codes_and_currencies" ref="A2:G246" totalsRowShown="0" headerRowDxfId="43" dataDxfId="42">
  <autoFilter ref="A2:G246"/>
  <sortState ref="A3:G246">
    <sortCondition ref="A2:A246"/>
  </sortState>
  <tableColumns count="7">
    <tableColumn id="1" name="Country or Area name" dataDxfId="41"/>
    <tableColumn id="2" name="ISO Alpha-2 Code" dataDxfId="40"/>
    <tableColumn id="3" name="ISO Alpha-3 Code" dataDxfId="39"/>
    <tableColumn id="4" name="ISO Numeric Code (UN M49)" dataDxfId="38"/>
    <tableColumn id="5" name="Currency code (ISO-4217)" dataDxfId="37"/>
    <tableColumn id="6" name="Currency code num (ISO-4217)" dataDxfId="36"/>
    <tableColumn id="7" name="Currency" dataDxfId="35"/>
  </tableColumns>
  <tableStyleInfo name="EITI Table" showFirstColumn="0" showLastColumn="0" showRowStripes="1" showColumnStripes="0"/>
</table>
</file>

<file path=xl/tables/table7.xml><?xml version="1.0" encoding="utf-8"?>
<table xmlns="http://schemas.openxmlformats.org/spreadsheetml/2006/main" id="2" name="Table2_Simple_options" displayName="Table2_Simple_options" ref="I2:I7" totalsRowShown="0" headerRowDxfId="34" dataDxfId="33">
  <autoFilter ref="I2:I7"/>
  <tableColumns count="1">
    <tableColumn id="1" name="List" dataDxfId="32"/>
  </tableColumns>
  <tableStyleInfo name="EITI Table" showFirstColumn="0" showLastColumn="0" showRowStripes="1" showColumnStripes="0"/>
</table>
</file>

<file path=xl/tables/table8.xml><?xml version="1.0" encoding="utf-8"?>
<table xmlns="http://schemas.openxmlformats.org/spreadsheetml/2006/main" id="4" name="Table4_Currency_code_list" displayName="Table4_Currency_code_list" ref="I10:K168" totalsRowShown="0" headerRowDxfId="31" dataDxfId="29" headerRowBorderDxfId="30" tableBorderDxfId="28">
  <autoFilter ref="I10:K168"/>
  <tableColumns count="3">
    <tableColumn id="1" name="Currency code (ISO-4217)" dataDxfId="27"/>
    <tableColumn id="2" name="Currency code num (ISO-4217)" dataDxfId="26"/>
    <tableColumn id="3" name="Currency" dataDxfId="25"/>
  </tableColumns>
  <tableStyleInfo name="EITI Table" showFirstColumn="0" showLastColumn="0" showRowStripes="1" showColumnStripes="0"/>
</table>
</file>

<file path=xl/tables/table9.xml><?xml version="1.0" encoding="utf-8"?>
<table xmlns="http://schemas.openxmlformats.org/spreadsheetml/2006/main" id="3" name="Table3_Reporting_options" displayName="Table3_Reporting_options" ref="K2:K7" totalsRowShown="0" headerRowDxfId="24" dataDxfId="23">
  <autoFilter ref="K2:K7"/>
  <tableColumns count="1">
    <tableColumn id="1" name="List" dataDxfId="22"/>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ata@eiti.org" TargetMode="External"/><Relationship Id="rId7" Type="http://schemas.openxmlformats.org/officeDocument/2006/relationships/drawing" Target="../drawings/drawing1.xml"/><Relationship Id="rId2" Type="http://schemas.openxmlformats.org/officeDocument/2006/relationships/hyperlink" Target="https://eiti.org/data" TargetMode="External"/><Relationship Id="rId1" Type="http://schemas.openxmlformats.org/officeDocument/2006/relationships/hyperlink" Target="mailto:data@eiti.org?subject=Summary%20data%20feedback" TargetMode="External"/><Relationship Id="rId6" Type="http://schemas.openxmlformats.org/officeDocument/2006/relationships/printerSettings" Target="../printerSettings/printerSettings1.bin"/><Relationship Id="rId5" Type="http://schemas.openxmlformats.org/officeDocument/2006/relationships/hyperlink" Target="mailto:data@eiti.org" TargetMode="External"/><Relationship Id="rId4" Type="http://schemas.openxmlformats.org/officeDocument/2006/relationships/hyperlink" Target="https://eiti.org/es/documento/plantilla-datos-resumidos-eiti"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eitird.mem.gob.do/explorar-datos/" TargetMode="External"/><Relationship Id="rId3" Type="http://schemas.openxmlformats.org/officeDocument/2006/relationships/hyperlink" Target="mailto:data@eiti.org" TargetMode="External"/><Relationship Id="rId7" Type="http://schemas.openxmlformats.org/officeDocument/2006/relationships/hyperlink" Target="http://www.eitird.mem.gob.do/" TargetMode="External"/><Relationship Id="rId2" Type="http://schemas.openxmlformats.org/officeDocument/2006/relationships/hyperlink" Target="https://eiti.org/es/documento/el-estandar-eiti-2019" TargetMode="External"/><Relationship Id="rId1" Type="http://schemas.openxmlformats.org/officeDocument/2006/relationships/hyperlink" Target="https://es.wikipedia.org/wiki/ISO_4217" TargetMode="External"/><Relationship Id="rId6" Type="http://schemas.openxmlformats.org/officeDocument/2006/relationships/hyperlink" Target="mailto:data@eiti.org" TargetMode="External"/><Relationship Id="rId5" Type="http://schemas.openxmlformats.org/officeDocument/2006/relationships/hyperlink" Target="https://eiti.org/es/documento/el-estandar-eiti-2019" TargetMode="External"/><Relationship Id="rId10" Type="http://schemas.openxmlformats.org/officeDocument/2006/relationships/printerSettings" Target="../printerSettings/printerSettings2.bin"/><Relationship Id="rId4" Type="http://schemas.openxmlformats.org/officeDocument/2006/relationships/hyperlink" Target="https://eiti.org/es/documento/plantilla-datos-resumidos-eiti" TargetMode="External"/><Relationship Id="rId9" Type="http://schemas.openxmlformats.org/officeDocument/2006/relationships/hyperlink" Target="mailto:sandra.castillo@eitird.mem.gob.do"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eiti.org/es/documento/el-estandar-eiti-2019" TargetMode="External"/><Relationship Id="rId18" Type="http://schemas.openxmlformats.org/officeDocument/2006/relationships/hyperlink" Target="https://eiti.org/es/documento/el-estandar-eiti-2019" TargetMode="External"/><Relationship Id="rId26" Type="http://schemas.openxmlformats.org/officeDocument/2006/relationships/hyperlink" Target="https://eiti.org/es/documento/el-estandar-eiti-2019" TargetMode="External"/><Relationship Id="rId39" Type="http://schemas.openxmlformats.org/officeDocument/2006/relationships/hyperlink" Target="https://eitird.mem.gob.do/informe-eiti-rd/contratos-mineros/transparencia-en-la-publicacion-de-los-contratos/" TargetMode="External"/><Relationship Id="rId21" Type="http://schemas.openxmlformats.org/officeDocument/2006/relationships/hyperlink" Target="https://unstats.un.org/unsd/nationalaccount/sna2008.asp" TargetMode="External"/><Relationship Id="rId34" Type="http://schemas.openxmlformats.org/officeDocument/2006/relationships/hyperlink" Target="https://eitird.mem.gob.do/informe-eiti-rd/otorgamiento-de-derechos/principios-de-otorgamiento/proceso-de-solicitud-y-transferencia-de-concesiones/" TargetMode="External"/><Relationship Id="rId42" Type="http://schemas.openxmlformats.org/officeDocument/2006/relationships/hyperlink" Target="https://eitird.mem.gob.do/proceso-de-subasta-de-hidrocarburos/" TargetMode="External"/><Relationship Id="rId47" Type="http://schemas.openxmlformats.org/officeDocument/2006/relationships/hyperlink" Target="https://eitird.mem.gob.do/informe-eiti-rd/contribucion-economica/aporte-sector-extrativo-al-pib/" TargetMode="External"/><Relationship Id="rId50" Type="http://schemas.openxmlformats.org/officeDocument/2006/relationships/hyperlink" Target="https://eitird.mem.gob.do/informe-eiti-rd/corde-gestor-de-la-participacion-estatal/corde-y-el-sector-minero-no-metalico/" TargetMode="External"/><Relationship Id="rId55" Type="http://schemas.openxmlformats.org/officeDocument/2006/relationships/hyperlink" Target="https://eitird.mem.gob.do/recaudacion-2017-y-2018/" TargetMode="External"/><Relationship Id="rId63" Type="http://schemas.openxmlformats.org/officeDocument/2006/relationships/hyperlink" Target="https://eitird.mem.gob.do/informe-eiti-rd/distribucion-de-ingresos/gasto-publico/" TargetMode="External"/><Relationship Id="rId68" Type="http://schemas.openxmlformats.org/officeDocument/2006/relationships/hyperlink" Target="https://eitird.mem.gob.do/informe-eiti-rd/regulacion-del-sector-extractivo/beneficiarios-reales/" TargetMode="External"/><Relationship Id="rId7" Type="http://schemas.openxmlformats.org/officeDocument/2006/relationships/hyperlink" Target="https://eiti.org/es/documento/el-estandar-eiti-2019" TargetMode="External"/><Relationship Id="rId71" Type="http://schemas.openxmlformats.org/officeDocument/2006/relationships/hyperlink" Target="https://eitird.mem.gob.do/tercer-informe-cotejo-eiti-rd-2017-2018/" TargetMode="External"/><Relationship Id="rId2" Type="http://schemas.openxmlformats.org/officeDocument/2006/relationships/hyperlink" Target="https://eiti.org/es/documento/el-estandar-eiti-2019" TargetMode="External"/><Relationship Id="rId16" Type="http://schemas.openxmlformats.org/officeDocument/2006/relationships/hyperlink" Target="https://eiti.org/es/documento/el-estandar-eiti-2019" TargetMode="External"/><Relationship Id="rId29" Type="http://schemas.openxmlformats.org/officeDocument/2006/relationships/hyperlink" Target="https://eitird.mem.gob.do/informe-eiti-rd/regulacion-del-sector-extractivo/marco-institucional/" TargetMode="External"/><Relationship Id="rId11" Type="http://schemas.openxmlformats.org/officeDocument/2006/relationships/hyperlink" Target="https://eiti.org/es/documento/el-estandar-eiti-2019" TargetMode="External"/><Relationship Id="rId24" Type="http://schemas.openxmlformats.org/officeDocument/2006/relationships/hyperlink" Target="mailto:data@eiti.org" TargetMode="External"/><Relationship Id="rId32" Type="http://schemas.openxmlformats.org/officeDocument/2006/relationships/hyperlink" Target="https://eitird.mem.gob.do/informe-eiti-rd/otorgamiento-de-derechos/" TargetMode="External"/><Relationship Id="rId37" Type="http://schemas.openxmlformats.org/officeDocument/2006/relationships/hyperlink" Target="https://eitird.mem.gob.do/concesiones-otorgadas-y-o-transferidas/" TargetMode="External"/><Relationship Id="rId40" Type="http://schemas.openxmlformats.org/officeDocument/2006/relationships/hyperlink" Target="https://eitird.mem.gob.do/contratos-mineros-dominicanos/" TargetMode="External"/><Relationship Id="rId45" Type="http://schemas.openxmlformats.org/officeDocument/2006/relationships/hyperlink" Target="https://eitird.mem.gob.do/informe-eiti-rd/produccion-y-exportacion/exportacion/" TargetMode="External"/><Relationship Id="rId53" Type="http://schemas.openxmlformats.org/officeDocument/2006/relationships/hyperlink" Target="https://eitird.mem.gob.do/informe-eiti-rd/produccion-y-exportacion/produccion-minera-dominicana/" TargetMode="External"/><Relationship Id="rId58" Type="http://schemas.openxmlformats.org/officeDocument/2006/relationships/hyperlink" Target="https://eitird.mem.gob.do/actas-de-reuniones-de-la-comision-nacional/" TargetMode="External"/><Relationship Id="rId66" Type="http://schemas.openxmlformats.org/officeDocument/2006/relationships/hyperlink" Target="https://eitird.mem.gob.do/informe-eiti-rd/regulacion-del-sector-extractivo/marco-juridico-de-la-industria-extractiva/" TargetMode="External"/><Relationship Id="rId74" Type="http://schemas.openxmlformats.org/officeDocument/2006/relationships/hyperlink" Target="https://eitird.mem.gob.do/tercer-informe-cotejo-eiti-rd-2017-2018/" TargetMode="External"/><Relationship Id="rId5" Type="http://schemas.openxmlformats.org/officeDocument/2006/relationships/hyperlink" Target="https://eiti.org/es/documento/el-estandar-eiti-2019" TargetMode="External"/><Relationship Id="rId15" Type="http://schemas.openxmlformats.org/officeDocument/2006/relationships/hyperlink" Target="https://eiti.org/es/documento/el-estandar-eiti-2019" TargetMode="External"/><Relationship Id="rId23" Type="http://schemas.openxmlformats.org/officeDocument/2006/relationships/hyperlink" Target="https://eiti.org/es/documento/el-estandar-eiti-2019" TargetMode="External"/><Relationship Id="rId28" Type="http://schemas.openxmlformats.org/officeDocument/2006/relationships/hyperlink" Target="https://eitird.mem.gob.do/informe-eiti-rd/regulacion-del-sector-extractivo/" TargetMode="External"/><Relationship Id="rId36" Type="http://schemas.openxmlformats.org/officeDocument/2006/relationships/hyperlink" Target="https://eitird.mem.gob.do/hidrocarburos-2/" TargetMode="External"/><Relationship Id="rId49" Type="http://schemas.openxmlformats.org/officeDocument/2006/relationships/hyperlink" Target="https://eiti.org/es/documento/el-estandar-eiti-2019" TargetMode="External"/><Relationship Id="rId57" Type="http://schemas.openxmlformats.org/officeDocument/2006/relationships/hyperlink" Target="https://eitird.mem.gob.do/actas-de-reuniones-de-la-comision-nacional/" TargetMode="External"/><Relationship Id="rId61" Type="http://schemas.openxmlformats.org/officeDocument/2006/relationships/hyperlink" Target="https://eitird.mem.gob.do/clasificacion-de-los-ingresos-del-estado/" TargetMode="External"/><Relationship Id="rId10" Type="http://schemas.openxmlformats.org/officeDocument/2006/relationships/hyperlink" Target="https://eiti.org/es/documento/el-estandar-eiti-2019" TargetMode="External"/><Relationship Id="rId19" Type="http://schemas.openxmlformats.org/officeDocument/2006/relationships/hyperlink" Target="https://eiti.org/es/documento/el-estandar-eiti-2019" TargetMode="External"/><Relationship Id="rId31" Type="http://schemas.openxmlformats.org/officeDocument/2006/relationships/hyperlink" Target="https://eitird.mem.gob.do/informe-eiti-rd/recaudacion-de-ingresos/" TargetMode="External"/><Relationship Id="rId44" Type="http://schemas.openxmlformats.org/officeDocument/2006/relationships/hyperlink" Target="https://eitird.mem.gob.do/informe-eiti-rd/recursos-narurales/exploracion-minera/" TargetMode="External"/><Relationship Id="rId52" Type="http://schemas.openxmlformats.org/officeDocument/2006/relationships/hyperlink" Target="https://eitird.mem.gob.do/informe-eiti-rd/produccion-y-exportacion/produccion-minera-dominicana/" TargetMode="External"/><Relationship Id="rId60" Type="http://schemas.openxmlformats.org/officeDocument/2006/relationships/hyperlink" Target="https://eitird.mem.gob.do/reacudacion-2017-y-2018/" TargetMode="External"/><Relationship Id="rId65" Type="http://schemas.openxmlformats.org/officeDocument/2006/relationships/hyperlink" Target="https://eitird.mem.gob.do/informe-eiti-rd/distribucion-de-ingresos/gasto-publico/" TargetMode="External"/><Relationship Id="rId73" Type="http://schemas.openxmlformats.org/officeDocument/2006/relationships/hyperlink" Target="https://eitird.mem.gob.do/tercer-informe-cotejo-eiti-rd-2017-2018/" TargetMode="External"/><Relationship Id="rId4" Type="http://schemas.openxmlformats.org/officeDocument/2006/relationships/hyperlink" Target="https://eiti.org/es/documento/el-estandar-eiti-2019" TargetMode="External"/><Relationship Id="rId9" Type="http://schemas.openxmlformats.org/officeDocument/2006/relationships/hyperlink" Target="https://eiti.org/es/documento/el-estandar-eiti-2019" TargetMode="External"/><Relationship Id="rId14" Type="http://schemas.openxmlformats.org/officeDocument/2006/relationships/hyperlink" Target="https://eiti.org/es/documento/el-estandar-eiti-2019" TargetMode="External"/><Relationship Id="rId22" Type="http://schemas.openxmlformats.org/officeDocument/2006/relationships/hyperlink" Target="https://eiti.org/es/documento/el-estandar-eiti-2019" TargetMode="External"/><Relationship Id="rId27" Type="http://schemas.openxmlformats.org/officeDocument/2006/relationships/hyperlink" Target="https://eiti.org/es/documento/el-estandar-eiti-2019" TargetMode="External"/><Relationship Id="rId30" Type="http://schemas.openxmlformats.org/officeDocument/2006/relationships/hyperlink" Target="https://eitird.mem.gob.do/informe-eiti-rd/recaudacion-de-ingresos/" TargetMode="External"/><Relationship Id="rId35" Type="http://schemas.openxmlformats.org/officeDocument/2006/relationships/hyperlink" Target="https://eitird.mem.gob.do/informe-eiti-rd/otorgamiento-de-derechos/principios-de-otorgamiento/proceso-de-solicitud-y-transferencia-de-concesiones/" TargetMode="External"/><Relationship Id="rId43" Type="http://schemas.openxmlformats.org/officeDocument/2006/relationships/hyperlink" Target="https://eitird.mem.gob.do/informe-eiti-rd/corde-gestor-de-la-participacion-estatal/participacion-accionaria-en-falcondo/" TargetMode="External"/><Relationship Id="rId48" Type="http://schemas.openxmlformats.org/officeDocument/2006/relationships/hyperlink" Target="https://eitird.mem.gob.do/autorizaciones-ambientales/" TargetMode="External"/><Relationship Id="rId56" Type="http://schemas.openxmlformats.org/officeDocument/2006/relationships/hyperlink" Target="https://eitird.mem.gob.do/actas-de-reuniones-de-la-comision-nacional/" TargetMode="External"/><Relationship Id="rId64" Type="http://schemas.openxmlformats.org/officeDocument/2006/relationships/hyperlink" Target="https://eitird.mem.gob.do/informe-eiti-rd/distribucion-de-ingresos/gasto-publico/" TargetMode="External"/><Relationship Id="rId69" Type="http://schemas.openxmlformats.org/officeDocument/2006/relationships/hyperlink" Target="https://eitird.mem.gob.do/informe-eiti-rd/regulacion-del-sector-extractivo/beneficiarios-reales/" TargetMode="External"/><Relationship Id="rId8" Type="http://schemas.openxmlformats.org/officeDocument/2006/relationships/hyperlink" Target="https://eiti.org/es/documento/el-estandar-eiti-2019" TargetMode="External"/><Relationship Id="rId51" Type="http://schemas.openxmlformats.org/officeDocument/2006/relationships/hyperlink" Target="https://eitird.mem.gob.do/informe-eiti-rd/corde-gestor-de-la-participacion-estatal/corde-y-el-sector-minero-no-metalico/" TargetMode="External"/><Relationship Id="rId72" Type="http://schemas.openxmlformats.org/officeDocument/2006/relationships/hyperlink" Target="https://eitird.mem.gob.do/tercer-informe-cotejo-eiti-rd-2017-2018/" TargetMode="External"/><Relationship Id="rId3" Type="http://schemas.openxmlformats.org/officeDocument/2006/relationships/hyperlink" Target="https://eiti.org/es/documento/el-estandar-eiti-2019" TargetMode="External"/><Relationship Id="rId12" Type="http://schemas.openxmlformats.org/officeDocument/2006/relationships/hyperlink" Target="https://eiti.org/es/documento/el-estandar-eiti-2019" TargetMode="External"/><Relationship Id="rId17" Type="http://schemas.openxmlformats.org/officeDocument/2006/relationships/hyperlink" Target="https://eiti.org/es/documento/el-estandar-eiti-2019" TargetMode="External"/><Relationship Id="rId25" Type="http://schemas.openxmlformats.org/officeDocument/2006/relationships/hyperlink" Target="https://eiti.org/es/documento/plantilla-datos-resumidos-eiti" TargetMode="External"/><Relationship Id="rId33" Type="http://schemas.openxmlformats.org/officeDocument/2006/relationships/hyperlink" Target="https://eitird.mem.gob.do/concesiones/" TargetMode="External"/><Relationship Id="rId38" Type="http://schemas.openxmlformats.org/officeDocument/2006/relationships/hyperlink" Target="https://eitird.mem.gob.do/informe-eiti-rd/otorgamiento-de-derechos/principios-de-otorgamiento/transparencia-del-registro-y-catastro-minero/" TargetMode="External"/><Relationship Id="rId46" Type="http://schemas.openxmlformats.org/officeDocument/2006/relationships/hyperlink" Target="https://eitird.mem.gob.do/pagos-subnacionales/" TargetMode="External"/><Relationship Id="rId59" Type="http://schemas.openxmlformats.org/officeDocument/2006/relationships/hyperlink" Target="https://eitird.mem.gob.do/actas-de-reuniones-de-la-comision-nacional/" TargetMode="External"/><Relationship Id="rId67" Type="http://schemas.openxmlformats.org/officeDocument/2006/relationships/hyperlink" Target="https://eitird.mem.gob.do/informe-eiti-rd/regulacion-del-sector-extractivo/beneficiarios-reales/" TargetMode="External"/><Relationship Id="rId20" Type="http://schemas.openxmlformats.org/officeDocument/2006/relationships/hyperlink" Target="https://eiti.org/es/documento/el-estandar-eiti-2019" TargetMode="External"/><Relationship Id="rId41" Type="http://schemas.openxmlformats.org/officeDocument/2006/relationships/hyperlink" Target="https://eitird.mem.gob.do/informe-eiti-rd/otorgamiento-de-derechos/principios-de-otorgamiento/registro-publico-y-catastro-minero/" TargetMode="External"/><Relationship Id="rId54" Type="http://schemas.openxmlformats.org/officeDocument/2006/relationships/hyperlink" Target="https://eitird.mem.gob.do/informe-eiti-rd/produccion-y-exportacion/exportacion/" TargetMode="External"/><Relationship Id="rId62" Type="http://schemas.openxmlformats.org/officeDocument/2006/relationships/hyperlink" Target="https://eitird.mem.gob.do/informe-eiti-rd/distribucion-de-ingresos/distribucion-de-los-ingresos-mineros/" TargetMode="External"/><Relationship Id="rId70" Type="http://schemas.openxmlformats.org/officeDocument/2006/relationships/hyperlink" Target="https://eitird.mem.gob.do/tercer-informe-cotejo-eiti-rd-2017-2018/" TargetMode="External"/><Relationship Id="rId75" Type="http://schemas.openxmlformats.org/officeDocument/2006/relationships/printerSettings" Target="../printerSettings/printerSettings3.bin"/><Relationship Id="rId1" Type="http://schemas.openxmlformats.org/officeDocument/2006/relationships/hyperlink" Target="https://eiti.org/es/documento/el-estandar-eiti-2019" TargetMode="External"/><Relationship Id="rId6" Type="http://schemas.openxmlformats.org/officeDocument/2006/relationships/hyperlink" Target="https://unstats.un.org/unsd/tradekb/Knowledgebase/50018/Harmonized-Commodity-Description-and-Coding-Systems-H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eitird.mem.gob.do/tercer-informe-cotejo-eiti-rd-2017-2018/" TargetMode="External"/><Relationship Id="rId13" Type="http://schemas.openxmlformats.org/officeDocument/2006/relationships/printerSettings" Target="../printerSettings/printerSettings4.bin"/><Relationship Id="rId3" Type="http://schemas.openxmlformats.org/officeDocument/2006/relationships/hyperlink" Target="https://eiti.org/es/documento/plantilla-datos-resumidos-eiti" TargetMode="External"/><Relationship Id="rId7" Type="http://schemas.openxmlformats.org/officeDocument/2006/relationships/hyperlink" Target="http://cormidom.com.do/" TargetMode="External"/><Relationship Id="rId12" Type="http://schemas.openxmlformats.org/officeDocument/2006/relationships/hyperlink" Target="http://www.dgii.gov.do/" TargetMode="External"/><Relationship Id="rId2" Type="http://schemas.openxmlformats.org/officeDocument/2006/relationships/hyperlink" Target="mailto:data@eiti.org" TargetMode="External"/><Relationship Id="rId16" Type="http://schemas.openxmlformats.org/officeDocument/2006/relationships/table" Target="../tables/table3.xml"/><Relationship Id="rId1" Type="http://schemas.openxmlformats.org/officeDocument/2006/relationships/hyperlink" Target="mailto:data@eiti.org" TargetMode="External"/><Relationship Id="rId6" Type="http://schemas.openxmlformats.org/officeDocument/2006/relationships/hyperlink" Target="http://envirogold.com/" TargetMode="External"/><Relationship Id="rId11" Type="http://schemas.openxmlformats.org/officeDocument/2006/relationships/hyperlink" Target="https://eitird.mem.gob.do/tercer-informe-cotejo-eiti-rd-2017-2018/" TargetMode="External"/><Relationship Id="rId5" Type="http://schemas.openxmlformats.org/officeDocument/2006/relationships/hyperlink" Target="http://www.barrickpuebloviejo.do/" TargetMode="External"/><Relationship Id="rId15" Type="http://schemas.openxmlformats.org/officeDocument/2006/relationships/table" Target="../tables/table2.xml"/><Relationship Id="rId10" Type="http://schemas.openxmlformats.org/officeDocument/2006/relationships/hyperlink" Target="https://eitird.mem.gob.do/tercer-informe-cotejo-eiti-rd-2017-2018/" TargetMode="External"/><Relationship Id="rId4" Type="http://schemas.openxmlformats.org/officeDocument/2006/relationships/hyperlink" Target="http://www.falcondo.do/" TargetMode="External"/><Relationship Id="rId9" Type="http://schemas.openxmlformats.org/officeDocument/2006/relationships/hyperlink" Target="https://eitird.mem.gob.do/tercer-informe-cotejo-eiti-rd-2017-2018/" TargetMode="External"/><Relationship Id="rId1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imf.org/external/np/sta/gfsm/" TargetMode="External"/><Relationship Id="rId7" Type="http://schemas.openxmlformats.org/officeDocument/2006/relationships/printerSettings" Target="../printerSettings/printerSettings5.bin"/><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hyperlink" Target="https://eiti.org/es/documento/plantilla-datos-resumidos-eiti" TargetMode="External"/><Relationship Id="rId5" Type="http://schemas.openxmlformats.org/officeDocument/2006/relationships/hyperlink" Target="mailto:data@eiti.org" TargetMode="External"/><Relationship Id="rId4" Type="http://schemas.openxmlformats.org/officeDocument/2006/relationships/hyperlink" Target="https://eiti.org/es/documento/plantilla-datos-resumidos-del-eiti" TargetMode="External"/><Relationship Id="rId9"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hyperlink" Target="https://eiti.org/es/documento/el-estandar-eiti-2019" TargetMode="External"/><Relationship Id="rId7" Type="http://schemas.openxmlformats.org/officeDocument/2006/relationships/table" Target="../tables/table5.xml"/><Relationship Id="rId2" Type="http://schemas.openxmlformats.org/officeDocument/2006/relationships/hyperlink" Target="https://eiti.org/document/standard" TargetMode="External"/><Relationship Id="rId1" Type="http://schemas.openxmlformats.org/officeDocument/2006/relationships/hyperlink" Target="mailto:data@eiti.org" TargetMode="External"/><Relationship Id="rId6" Type="http://schemas.openxmlformats.org/officeDocument/2006/relationships/printerSettings" Target="../printerSettings/printerSettings6.bin"/><Relationship Id="rId5" Type="http://schemas.openxmlformats.org/officeDocument/2006/relationships/hyperlink" Target="https://eiti.org/es/documento/plantilla-datos-resumidos-eiti" TargetMode="External"/><Relationship Id="rId4" Type="http://schemas.openxmlformats.org/officeDocument/2006/relationships/hyperlink" Target="mailto:data@eiti.org" TargetMode="External"/></Relationships>
</file>

<file path=xl/worksheets/_rels/sheet7.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G57"/>
  <sheetViews>
    <sheetView showGridLines="0" tabSelected="1" zoomScale="85" zoomScaleNormal="85" workbookViewId="0">
      <selection activeCell="F29" sqref="F29"/>
    </sheetView>
  </sheetViews>
  <sheetFormatPr baseColWidth="10" defaultColWidth="4" defaultRowHeight="24" customHeight="1" x14ac:dyDescent="0.25"/>
  <cols>
    <col min="1" max="1" width="4" style="26"/>
    <col min="2" max="2" width="4" style="26" hidden="1" customWidth="1"/>
    <col min="3" max="3" width="76.5703125" style="26" customWidth="1"/>
    <col min="4" max="4" width="2.85546875" style="26" customWidth="1"/>
    <col min="5" max="5" width="56.140625" style="26" customWidth="1"/>
    <col min="6" max="6" width="2.85546875" style="26" customWidth="1"/>
    <col min="7" max="7" width="50.5703125" style="26" customWidth="1"/>
    <col min="8" max="16384" width="4" style="26"/>
  </cols>
  <sheetData>
    <row r="1" spans="2:7" ht="15.75" customHeight="1" x14ac:dyDescent="0.25">
      <c r="C1" s="27"/>
    </row>
    <row r="2" spans="2:7" ht="15.75" x14ac:dyDescent="0.25">
      <c r="C2" s="28"/>
      <c r="E2" s="28"/>
    </row>
    <row r="3" spans="2:7" ht="15.75" x14ac:dyDescent="0.25">
      <c r="B3" s="28"/>
      <c r="C3" s="28"/>
      <c r="E3" s="29"/>
      <c r="G3" s="29"/>
    </row>
    <row r="4" spans="2:7" ht="15.75" x14ac:dyDescent="0.25">
      <c r="B4" s="28"/>
      <c r="C4" s="28"/>
      <c r="E4" s="226" t="s">
        <v>1463</v>
      </c>
      <c r="F4" s="214"/>
      <c r="G4" s="227" t="s">
        <v>1464</v>
      </c>
    </row>
    <row r="5" spans="2:7" ht="15.75" x14ac:dyDescent="0.25">
      <c r="B5" s="28"/>
    </row>
    <row r="6" spans="2:7" ht="3.75" customHeight="1" x14ac:dyDescent="0.25">
      <c r="B6" s="28"/>
    </row>
    <row r="7" spans="2:7" ht="3.75" customHeight="1" x14ac:dyDescent="0.25">
      <c r="B7" s="28"/>
    </row>
    <row r="8" spans="2:7" ht="15.75" x14ac:dyDescent="0.25">
      <c r="B8" s="28"/>
    </row>
    <row r="9" spans="2:7" ht="15.75" x14ac:dyDescent="0.25">
      <c r="B9" s="28"/>
      <c r="C9" s="47"/>
      <c r="D9" s="48"/>
      <c r="E9" s="48"/>
      <c r="F9" s="49"/>
      <c r="G9" s="49"/>
    </row>
    <row r="10" spans="2:7" x14ac:dyDescent="0.25">
      <c r="B10" s="28"/>
      <c r="C10" s="223" t="s">
        <v>1443</v>
      </c>
      <c r="D10" s="50"/>
      <c r="E10" s="50"/>
      <c r="F10" s="49"/>
      <c r="G10" s="49"/>
    </row>
    <row r="11" spans="2:7" ht="15.75" x14ac:dyDescent="0.25">
      <c r="B11" s="28"/>
      <c r="C11" s="51" t="s">
        <v>1444</v>
      </c>
      <c r="D11" s="52"/>
      <c r="E11" s="52"/>
      <c r="F11" s="49"/>
      <c r="G11" s="49"/>
    </row>
    <row r="12" spans="2:7" ht="15.75" x14ac:dyDescent="0.25">
      <c r="B12" s="28"/>
      <c r="C12" s="47"/>
      <c r="D12" s="48"/>
      <c r="E12" s="48"/>
      <c r="F12" s="49"/>
      <c r="G12" s="49"/>
    </row>
    <row r="13" spans="2:7" ht="15.75" x14ac:dyDescent="0.25">
      <c r="B13" s="28"/>
      <c r="C13" s="53" t="s">
        <v>1441</v>
      </c>
      <c r="D13" s="218"/>
      <c r="E13" s="218"/>
      <c r="F13" s="49"/>
      <c r="G13" s="49"/>
    </row>
    <row r="14" spans="2:7" ht="15" customHeight="1" x14ac:dyDescent="0.25">
      <c r="B14" s="28"/>
      <c r="C14" s="319" t="s">
        <v>1442</v>
      </c>
      <c r="D14" s="319"/>
      <c r="E14" s="319"/>
      <c r="F14" s="49"/>
      <c r="G14" s="49"/>
    </row>
    <row r="15" spans="2:7" ht="15.75" x14ac:dyDescent="0.25">
      <c r="B15" s="28"/>
      <c r="C15" s="54"/>
      <c r="D15" s="54"/>
      <c r="E15" s="54"/>
      <c r="F15" s="49"/>
      <c r="G15" s="49"/>
    </row>
    <row r="16" spans="2:7" ht="15.75" x14ac:dyDescent="0.25">
      <c r="B16" s="28"/>
      <c r="C16" s="55" t="s">
        <v>1436</v>
      </c>
      <c r="D16" s="56"/>
      <c r="E16" s="56"/>
      <c r="F16" s="49"/>
      <c r="G16" s="49"/>
    </row>
    <row r="17" spans="2:7" ht="15.75" x14ac:dyDescent="0.25">
      <c r="B17" s="28"/>
      <c r="C17" s="57" t="s">
        <v>1437</v>
      </c>
      <c r="D17" s="56"/>
      <c r="E17" s="56"/>
      <c r="F17" s="49"/>
      <c r="G17" s="49"/>
    </row>
    <row r="18" spans="2:7" ht="15.75" x14ac:dyDescent="0.25">
      <c r="B18" s="28"/>
      <c r="C18" s="57" t="s">
        <v>1438</v>
      </c>
      <c r="D18" s="56"/>
      <c r="E18" s="56"/>
      <c r="F18" s="49"/>
      <c r="G18" s="49"/>
    </row>
    <row r="19" spans="2:7" ht="15.75" x14ac:dyDescent="0.25">
      <c r="B19" s="28"/>
      <c r="C19" s="320" t="s">
        <v>1439</v>
      </c>
      <c r="D19" s="320"/>
      <c r="E19" s="320"/>
      <c r="F19" s="49"/>
      <c r="G19" s="49"/>
    </row>
    <row r="20" spans="2:7" ht="32.1" customHeight="1" x14ac:dyDescent="0.25">
      <c r="B20" s="28"/>
      <c r="C20" s="318" t="s">
        <v>1440</v>
      </c>
      <c r="D20" s="318"/>
      <c r="E20" s="318"/>
      <c r="F20" s="49"/>
      <c r="G20" s="49"/>
    </row>
    <row r="21" spans="2:7" ht="15.75" x14ac:dyDescent="0.25">
      <c r="B21" s="28"/>
      <c r="C21" s="56"/>
      <c r="D21" s="56"/>
      <c r="E21" s="56"/>
      <c r="F21" s="49"/>
      <c r="G21" s="49"/>
    </row>
    <row r="22" spans="2:7" ht="15.75" x14ac:dyDescent="0.25">
      <c r="B22" s="28"/>
      <c r="C22" s="55" t="s">
        <v>1435</v>
      </c>
      <c r="D22" s="57"/>
      <c r="E22" s="57"/>
      <c r="F22" s="49"/>
      <c r="G22" s="49"/>
    </row>
    <row r="23" spans="2:7" ht="15.75" x14ac:dyDescent="0.25">
      <c r="B23" s="28"/>
      <c r="C23" s="57"/>
      <c r="D23" s="57"/>
      <c r="E23" s="57"/>
      <c r="F23" s="49"/>
      <c r="G23" s="49"/>
    </row>
    <row r="24" spans="2:7" ht="15.75" x14ac:dyDescent="0.25">
      <c r="B24" s="28"/>
      <c r="C24" s="58"/>
      <c r="D24" s="50"/>
      <c r="E24" s="50"/>
      <c r="F24" s="49"/>
      <c r="G24" s="49"/>
    </row>
    <row r="25" spans="2:7" ht="15.75" x14ac:dyDescent="0.25">
      <c r="B25" s="28"/>
      <c r="C25" s="59" t="s">
        <v>1434</v>
      </c>
      <c r="D25" s="50"/>
      <c r="E25" s="50"/>
      <c r="F25" s="49"/>
      <c r="G25" s="49"/>
    </row>
    <row r="26" spans="2:7" ht="15.75" x14ac:dyDescent="0.25">
      <c r="B26" s="28"/>
      <c r="C26" s="60"/>
      <c r="D26" s="50"/>
      <c r="E26" s="50"/>
      <c r="F26" s="49"/>
      <c r="G26" s="49"/>
    </row>
    <row r="27" spans="2:7" ht="15.75" x14ac:dyDescent="0.25">
      <c r="B27" s="28"/>
      <c r="C27" s="61" t="s">
        <v>1429</v>
      </c>
      <c r="D27" s="225"/>
      <c r="E27" s="225"/>
      <c r="F27" s="49"/>
      <c r="G27" s="49"/>
    </row>
    <row r="28" spans="2:7" ht="15.75" x14ac:dyDescent="0.25">
      <c r="B28" s="28"/>
      <c r="C28" s="61" t="s">
        <v>1430</v>
      </c>
      <c r="D28" s="225"/>
      <c r="E28" s="225"/>
      <c r="F28" s="49"/>
      <c r="G28" s="49"/>
    </row>
    <row r="29" spans="2:7" ht="15.75" x14ac:dyDescent="0.25">
      <c r="B29" s="28"/>
      <c r="C29" s="61" t="s">
        <v>1431</v>
      </c>
      <c r="D29" s="225"/>
      <c r="E29" s="225"/>
      <c r="F29" s="49"/>
      <c r="G29" s="49"/>
    </row>
    <row r="30" spans="2:7" ht="15.75" x14ac:dyDescent="0.25">
      <c r="B30" s="28"/>
      <c r="C30" s="61" t="s">
        <v>1432</v>
      </c>
      <c r="D30" s="225"/>
      <c r="E30" s="225"/>
      <c r="F30" s="49"/>
      <c r="G30" s="49"/>
    </row>
    <row r="31" spans="2:7" ht="15.75" x14ac:dyDescent="0.25">
      <c r="B31" s="28"/>
      <c r="C31" s="61" t="s">
        <v>1433</v>
      </c>
      <c r="D31" s="225"/>
      <c r="E31" s="225"/>
      <c r="F31" s="49"/>
      <c r="G31" s="49"/>
    </row>
    <row r="32" spans="2:7" ht="15.75" x14ac:dyDescent="0.25">
      <c r="B32" s="28"/>
      <c r="C32" s="58"/>
      <c r="D32" s="58"/>
      <c r="E32" s="58"/>
      <c r="F32" s="49"/>
      <c r="G32" s="49"/>
    </row>
    <row r="33" spans="2:7" ht="15.75" x14ac:dyDescent="0.25">
      <c r="B33" s="28"/>
      <c r="C33" s="314" t="s">
        <v>1428</v>
      </c>
      <c r="D33" s="314"/>
      <c r="E33" s="314"/>
      <c r="F33" s="314"/>
      <c r="G33" s="314"/>
    </row>
    <row r="34" spans="2:7" s="30" customFormat="1" ht="15.75" x14ac:dyDescent="0.3">
      <c r="B34" s="31"/>
      <c r="C34" s="32"/>
      <c r="D34" s="32"/>
      <c r="E34" s="33"/>
      <c r="F34" s="31"/>
      <c r="G34" s="31"/>
    </row>
    <row r="35" spans="2:7" ht="31.5" x14ac:dyDescent="0.25">
      <c r="B35" s="28"/>
      <c r="C35" s="62" t="s">
        <v>1445</v>
      </c>
      <c r="E35" s="216" t="s">
        <v>1446</v>
      </c>
      <c r="G35" s="34" t="s">
        <v>1447</v>
      </c>
    </row>
    <row r="36" spans="2:7" s="30" customFormat="1" ht="15.75" x14ac:dyDescent="0.25">
      <c r="B36" s="31"/>
      <c r="C36" s="35"/>
      <c r="E36" s="35"/>
      <c r="G36" s="35"/>
    </row>
    <row r="37" spans="2:7" ht="15.75" x14ac:dyDescent="0.3">
      <c r="B37" s="28"/>
      <c r="C37" s="55" t="s">
        <v>1448</v>
      </c>
      <c r="D37" s="58"/>
      <c r="E37" s="63"/>
      <c r="F37" s="49"/>
      <c r="G37" s="49"/>
    </row>
    <row r="38" spans="2:7" ht="15.75" x14ac:dyDescent="0.3">
      <c r="B38" s="28"/>
      <c r="C38" s="36"/>
      <c r="D38" s="36"/>
      <c r="E38" s="37"/>
      <c r="F38" s="28"/>
      <c r="G38" s="28"/>
    </row>
    <row r="40" spans="2:7" ht="15.6" customHeight="1" x14ac:dyDescent="0.25">
      <c r="B40" s="28"/>
      <c r="C40" s="64" t="s">
        <v>1449</v>
      </c>
      <c r="D40" s="38"/>
      <c r="E40" s="67" t="s">
        <v>1454</v>
      </c>
      <c r="F40" s="68"/>
      <c r="G40" s="69"/>
    </row>
    <row r="41" spans="2:7" ht="43.5" customHeight="1" x14ac:dyDescent="0.25">
      <c r="B41" s="28"/>
      <c r="C41" s="65" t="s">
        <v>1450</v>
      </c>
      <c r="D41" s="38"/>
      <c r="E41" s="70" t="s">
        <v>1455</v>
      </c>
      <c r="F41" s="220"/>
      <c r="G41" s="71"/>
    </row>
    <row r="42" spans="2:7" ht="31.5" customHeight="1" x14ac:dyDescent="0.25">
      <c r="B42" s="28"/>
      <c r="C42" s="65" t="s">
        <v>1451</v>
      </c>
      <c r="D42" s="38"/>
      <c r="E42" s="72" t="s">
        <v>1456</v>
      </c>
      <c r="F42" s="220"/>
      <c r="G42" s="71"/>
    </row>
    <row r="43" spans="2:7" ht="24" customHeight="1" x14ac:dyDescent="0.25">
      <c r="B43" s="28"/>
      <c r="C43" s="65" t="s">
        <v>1452</v>
      </c>
      <c r="D43" s="38"/>
      <c r="E43" s="70" t="s">
        <v>1457</v>
      </c>
      <c r="F43" s="220"/>
      <c r="G43" s="71"/>
    </row>
    <row r="44" spans="2:7" ht="48" customHeight="1" x14ac:dyDescent="0.25">
      <c r="B44" s="28"/>
      <c r="C44" s="66" t="s">
        <v>1453</v>
      </c>
      <c r="D44" s="38"/>
      <c r="E44" s="73" t="s">
        <v>1458</v>
      </c>
      <c r="F44" s="74"/>
      <c r="G44" s="75"/>
    </row>
    <row r="45" spans="2:7" ht="12" customHeight="1" thickBot="1" x14ac:dyDescent="0.3">
      <c r="B45" s="28"/>
    </row>
    <row r="46" spans="2:7" ht="16.5" thickBot="1" x14ac:dyDescent="0.3">
      <c r="B46" s="28"/>
      <c r="C46" s="315" t="s">
        <v>1873</v>
      </c>
      <c r="D46" s="316"/>
      <c r="E46" s="316"/>
      <c r="F46" s="316"/>
      <c r="G46" s="317"/>
    </row>
    <row r="47" spans="2:7" ht="16.5" thickBot="1" x14ac:dyDescent="0.3">
      <c r="C47" s="315" t="s">
        <v>1459</v>
      </c>
      <c r="D47" s="316"/>
      <c r="E47" s="316"/>
      <c r="F47" s="316"/>
      <c r="G47" s="317"/>
    </row>
    <row r="48" spans="2:7" ht="16.5" thickBot="1" x14ac:dyDescent="0.3">
      <c r="C48" s="36"/>
      <c r="D48" s="36"/>
      <c r="E48" s="36"/>
      <c r="F48" s="36"/>
      <c r="G48" s="28"/>
    </row>
    <row r="49" spans="2:7" ht="15.75" x14ac:dyDescent="0.25">
      <c r="C49" s="219" t="s">
        <v>1460</v>
      </c>
      <c r="D49" s="39"/>
      <c r="E49" s="40"/>
      <c r="F49" s="39"/>
      <c r="G49" s="39"/>
    </row>
    <row r="50" spans="2:7" ht="15" customHeight="1" x14ac:dyDescent="0.25">
      <c r="C50" s="313" t="s">
        <v>1461</v>
      </c>
      <c r="D50" s="313"/>
      <c r="E50" s="313"/>
      <c r="F50" s="313"/>
      <c r="G50" s="313"/>
    </row>
    <row r="51" spans="2:7" ht="15.75" x14ac:dyDescent="0.25">
      <c r="B51" s="41" t="s">
        <v>979</v>
      </c>
      <c r="C51" s="217" t="s">
        <v>1462</v>
      </c>
      <c r="D51" s="224"/>
      <c r="E51" s="42"/>
      <c r="F51" s="224"/>
      <c r="G51" s="43"/>
    </row>
    <row r="52" spans="2:7" ht="15.75" x14ac:dyDescent="0.25"/>
    <row r="53" spans="2:7" ht="15.75" x14ac:dyDescent="0.25"/>
    <row r="54" spans="2:7" ht="15.75" x14ac:dyDescent="0.25"/>
    <row r="55" spans="2:7" ht="15.75" x14ac:dyDescent="0.25"/>
    <row r="56" spans="2:7" ht="15.75" x14ac:dyDescent="0.25"/>
    <row r="57" spans="2:7" ht="15.75" x14ac:dyDescent="0.25"/>
  </sheetData>
  <mergeCells count="7">
    <mergeCell ref="C50:G50"/>
    <mergeCell ref="C33:G33"/>
    <mergeCell ref="C47:G47"/>
    <mergeCell ref="C20:E20"/>
    <mergeCell ref="C14:E14"/>
    <mergeCell ref="C46:G46"/>
    <mergeCell ref="C19:E19"/>
  </mergeCells>
  <dataValidations count="2">
    <dataValidation type="whole" errorStyle="warning" allowBlank="1" showInputMessage="1" showErrorMessage="1" errorTitle="Por favor, no editar estas celda" error="Contenido a ser ingresar por el Secretariado Internacional" sqref="G4">
      <formula1>444</formula1>
      <formula2>555</formula2>
    </dataValidation>
    <dataValidation type="whole" allowBlank="1" showInputMessage="1" showErrorMessage="1" errorTitle="No editar estas celdas" error="Por favor, no edite estas celdas" sqref="C46:G52 C4:F45 G5:G45 C1:G3">
      <formula1>10000</formula1>
      <formula2>50000</formula2>
    </dataValidation>
  </dataValidations>
  <hyperlinks>
    <hyperlink ref="C33:D33" r:id="rId1" display="The International Secretariat can provide advice and support on request. Please contact "/>
    <hyperlink ref="C20:E20" r:id="rId2" display="The data will be used to populate the global EITI data repository, available on the international EITI website: https://eiti.org/data"/>
    <hyperlink ref="C19:E19" r:id="rId3" display="3. This Data sheet should be submitted alongside the EITI Report. Send it to the International Secretariat: data@eiti.org "/>
    <hyperlink ref="C46:G46" r:id="rId4" display="Puede acceder a la versión más reciente de las plantillas de datos resumidos en https://eiti.org/es/documento/plantilla-datos-resumidos-del-eiti"/>
    <hyperlink ref="C47:G47" r:id="rId5" display="Give us your feedback or report a conflict in the data! Write to us at  data@eiti.org"/>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95"/>
  <sheetViews>
    <sheetView showGridLines="0" topLeftCell="C1" zoomScale="85" zoomScaleNormal="85" workbookViewId="0">
      <selection activeCell="G37" sqref="G37:G38"/>
    </sheetView>
  </sheetViews>
  <sheetFormatPr baseColWidth="10" defaultColWidth="4" defaultRowHeight="24" customHeight="1" x14ac:dyDescent="0.25"/>
  <cols>
    <col min="1" max="1" width="4" style="12"/>
    <col min="2" max="2" width="4" style="12" hidden="1" customWidth="1"/>
    <col min="3" max="3" width="75" style="12" bestFit="1" customWidth="1"/>
    <col min="4" max="4" width="2.85546875" style="12" customWidth="1"/>
    <col min="5" max="5" width="45.7109375" style="12" customWidth="1"/>
    <col min="6" max="6" width="2.85546875" style="12" customWidth="1"/>
    <col min="7" max="7" width="40.140625" style="12" bestFit="1" customWidth="1"/>
    <col min="8" max="16384" width="4" style="12"/>
  </cols>
  <sheetData>
    <row r="1" spans="1:7" ht="16.5" x14ac:dyDescent="0.25">
      <c r="B1" s="13"/>
    </row>
    <row r="2" spans="1:7" ht="16.5" x14ac:dyDescent="0.25">
      <c r="B2" s="13"/>
      <c r="C2" s="322" t="s">
        <v>1465</v>
      </c>
      <c r="D2" s="322"/>
      <c r="E2" s="322"/>
      <c r="F2" s="322"/>
      <c r="G2" s="322"/>
    </row>
    <row r="3" spans="1:7" s="192" customFormat="1" x14ac:dyDescent="0.25">
      <c r="B3" s="191"/>
      <c r="C3" s="323" t="s">
        <v>1466</v>
      </c>
      <c r="D3" s="323"/>
      <c r="E3" s="323"/>
      <c r="F3" s="323"/>
      <c r="G3" s="323"/>
    </row>
    <row r="4" spans="1:7" ht="12.75" customHeight="1" x14ac:dyDescent="0.25">
      <c r="B4" s="13"/>
      <c r="C4" s="324" t="s">
        <v>1467</v>
      </c>
      <c r="D4" s="324"/>
      <c r="E4" s="324"/>
      <c r="F4" s="324"/>
      <c r="G4" s="324"/>
    </row>
    <row r="5" spans="1:7" ht="12.75" customHeight="1" x14ac:dyDescent="0.25">
      <c r="B5" s="13"/>
      <c r="C5" s="325" t="s">
        <v>1468</v>
      </c>
      <c r="D5" s="325"/>
      <c r="E5" s="325"/>
      <c r="F5" s="325"/>
      <c r="G5" s="325"/>
    </row>
    <row r="6" spans="1:7" ht="12.75" customHeight="1" x14ac:dyDescent="0.25">
      <c r="B6" s="13"/>
      <c r="C6" s="325" t="s">
        <v>1469</v>
      </c>
      <c r="D6" s="325"/>
      <c r="E6" s="325"/>
      <c r="F6" s="325"/>
      <c r="G6" s="325"/>
    </row>
    <row r="7" spans="1:7" ht="12.75" customHeight="1" x14ac:dyDescent="0.3">
      <c r="B7" s="13"/>
      <c r="C7" s="329" t="s">
        <v>1470</v>
      </c>
      <c r="D7" s="329"/>
      <c r="E7" s="329"/>
      <c r="F7" s="329"/>
      <c r="G7" s="329"/>
    </row>
    <row r="8" spans="1:7" ht="16.5" x14ac:dyDescent="0.25">
      <c r="B8" s="13"/>
      <c r="C8" s="26"/>
      <c r="D8" s="76"/>
      <c r="E8" s="76"/>
      <c r="F8" s="26"/>
      <c r="G8" s="26"/>
    </row>
    <row r="9" spans="1:7" ht="31.5" x14ac:dyDescent="0.25">
      <c r="B9" s="13"/>
      <c r="C9" s="62" t="s">
        <v>1471</v>
      </c>
      <c r="D9" s="228"/>
      <c r="E9" s="216" t="s">
        <v>1472</v>
      </c>
      <c r="F9" s="228"/>
      <c r="G9" s="237" t="s">
        <v>1447</v>
      </c>
    </row>
    <row r="10" spans="1:7" ht="16.5" x14ac:dyDescent="0.25">
      <c r="B10" s="13"/>
      <c r="C10" s="214"/>
      <c r="D10" s="76"/>
      <c r="E10" s="76"/>
      <c r="F10" s="214"/>
      <c r="G10" s="214"/>
    </row>
    <row r="11" spans="1:7" s="192" customFormat="1" x14ac:dyDescent="0.25">
      <c r="B11" s="194"/>
      <c r="C11" s="203" t="s">
        <v>1473</v>
      </c>
      <c r="D11" s="191"/>
      <c r="E11" s="193"/>
      <c r="F11" s="191"/>
      <c r="G11" s="191"/>
    </row>
    <row r="12" spans="1:7" ht="20.25" thickBot="1" x14ac:dyDescent="0.3">
      <c r="A12" s="20"/>
      <c r="B12" s="21"/>
      <c r="C12" s="204" t="s">
        <v>1474</v>
      </c>
      <c r="D12" s="205"/>
      <c r="E12" s="206" t="s">
        <v>1475</v>
      </c>
      <c r="F12" s="205"/>
      <c r="G12" s="207" t="s">
        <v>1476</v>
      </c>
    </row>
    <row r="13" spans="1:7" ht="17.25" thickBot="1" x14ac:dyDescent="0.3">
      <c r="B13" s="22"/>
      <c r="C13" s="77" t="s">
        <v>1477</v>
      </c>
      <c r="D13" s="229"/>
      <c r="E13" s="79"/>
      <c r="F13" s="229"/>
      <c r="G13" s="79"/>
    </row>
    <row r="14" spans="1:7" ht="16.5" x14ac:dyDescent="0.25">
      <c r="A14" s="18"/>
      <c r="B14" s="15" t="s">
        <v>979</v>
      </c>
      <c r="C14" s="80" t="s">
        <v>1478</v>
      </c>
      <c r="D14" s="224"/>
      <c r="E14" s="113" t="s">
        <v>179</v>
      </c>
      <c r="F14" s="224"/>
      <c r="G14" s="81"/>
    </row>
    <row r="15" spans="1:7" ht="16.5" x14ac:dyDescent="0.25">
      <c r="A15" s="18"/>
      <c r="B15" s="15" t="s">
        <v>979</v>
      </c>
      <c r="C15" s="80" t="s">
        <v>1479</v>
      </c>
      <c r="D15" s="41"/>
      <c r="E15" s="83" t="str">
        <f>IFERROR(VLOOKUP($E$14,Table1_Country_codes_and_currencies[],3,FALSE),"")</f>
        <v>DOM</v>
      </c>
      <c r="F15" s="41"/>
      <c r="G15" s="81"/>
    </row>
    <row r="16" spans="1:7" ht="16.5" x14ac:dyDescent="0.25">
      <c r="B16" s="15" t="s">
        <v>979</v>
      </c>
      <c r="C16" s="80" t="s">
        <v>1480</v>
      </c>
      <c r="D16" s="41"/>
      <c r="E16" s="83" t="str">
        <f>IFERROR(VLOOKUP($E$14,Table1_Country_codes_and_currencies[],7,FALSE),"")</f>
        <v>Dominican peso</v>
      </c>
      <c r="F16" s="41"/>
      <c r="G16" s="81"/>
    </row>
    <row r="17" spans="1:7" ht="17.25" thickBot="1" x14ac:dyDescent="0.3">
      <c r="B17" s="15" t="s">
        <v>979</v>
      </c>
      <c r="C17" s="87" t="s">
        <v>1481</v>
      </c>
      <c r="D17" s="84"/>
      <c r="E17" s="85" t="str">
        <f>IFERROR(VLOOKUP($E$14,Table1_Country_codes_and_currencies[],5,FALSE),"")</f>
        <v>DOP</v>
      </c>
      <c r="F17" s="84"/>
      <c r="G17" s="86"/>
    </row>
    <row r="18" spans="1:7" ht="17.25" thickBot="1" x14ac:dyDescent="0.3">
      <c r="B18" s="22"/>
      <c r="C18" s="77" t="s">
        <v>1482</v>
      </c>
      <c r="D18" s="78"/>
      <c r="E18" s="79"/>
      <c r="F18" s="78"/>
      <c r="G18" s="79"/>
    </row>
    <row r="19" spans="1:7" ht="16.5" x14ac:dyDescent="0.25">
      <c r="A19" s="18"/>
      <c r="B19" s="15" t="s">
        <v>980</v>
      </c>
      <c r="C19" s="80" t="s">
        <v>1483</v>
      </c>
      <c r="D19" s="41"/>
      <c r="E19" s="114">
        <v>43101</v>
      </c>
      <c r="F19" s="41"/>
      <c r="G19" s="81"/>
    </row>
    <row r="20" spans="1:7" ht="17.25" thickBot="1" x14ac:dyDescent="0.3">
      <c r="A20" s="18"/>
      <c r="B20" s="15" t="s">
        <v>980</v>
      </c>
      <c r="C20" s="87" t="s">
        <v>1484</v>
      </c>
      <c r="D20" s="84"/>
      <c r="E20" s="114">
        <v>43465</v>
      </c>
      <c r="F20" s="84"/>
      <c r="G20" s="86"/>
    </row>
    <row r="21" spans="1:7" ht="17.25" thickBot="1" x14ac:dyDescent="0.3">
      <c r="B21" s="22"/>
      <c r="C21" s="77" t="s">
        <v>1485</v>
      </c>
      <c r="D21" s="78"/>
      <c r="E21" s="88"/>
      <c r="F21" s="78"/>
      <c r="G21" s="79"/>
    </row>
    <row r="22" spans="1:7" ht="16.5" x14ac:dyDescent="0.25">
      <c r="B22" s="15" t="s">
        <v>1303</v>
      </c>
      <c r="C22" s="89" t="s">
        <v>1486</v>
      </c>
      <c r="D22" s="41"/>
      <c r="E22" s="113" t="s">
        <v>1721</v>
      </c>
      <c r="F22" s="41"/>
      <c r="G22" s="81"/>
    </row>
    <row r="23" spans="1:7" ht="16.5" x14ac:dyDescent="0.25">
      <c r="A23" s="18"/>
      <c r="B23" s="15" t="s">
        <v>1303</v>
      </c>
      <c r="C23" s="80" t="s">
        <v>1487</v>
      </c>
      <c r="D23" s="41"/>
      <c r="E23" s="115" t="s">
        <v>1968</v>
      </c>
      <c r="F23" s="41"/>
      <c r="G23" s="81"/>
    </row>
    <row r="24" spans="1:7" ht="16.5" x14ac:dyDescent="0.25">
      <c r="B24" s="15" t="s">
        <v>1303</v>
      </c>
      <c r="C24" s="80" t="s">
        <v>1488</v>
      </c>
      <c r="D24" s="41"/>
      <c r="E24" s="116">
        <v>43860</v>
      </c>
      <c r="F24" s="41"/>
      <c r="G24" s="81" t="s">
        <v>1999</v>
      </c>
    </row>
    <row r="25" spans="1:7" ht="16.5" x14ac:dyDescent="0.25">
      <c r="A25" s="18"/>
      <c r="B25" s="15" t="s">
        <v>1303</v>
      </c>
      <c r="C25" s="80" t="s">
        <v>1489</v>
      </c>
      <c r="D25" s="41"/>
      <c r="E25" s="240" t="s">
        <v>1969</v>
      </c>
      <c r="F25" s="41"/>
      <c r="G25" s="81"/>
    </row>
    <row r="26" spans="1:7" ht="31.5" x14ac:dyDescent="0.25">
      <c r="B26" s="15" t="s">
        <v>1303</v>
      </c>
      <c r="C26" s="90" t="s">
        <v>1490</v>
      </c>
      <c r="D26" s="91"/>
      <c r="E26" s="115" t="s">
        <v>983</v>
      </c>
      <c r="F26" s="91"/>
      <c r="G26" s="92"/>
    </row>
    <row r="27" spans="1:7" ht="16.5" x14ac:dyDescent="0.25">
      <c r="B27" s="15" t="s">
        <v>1303</v>
      </c>
      <c r="C27" s="80" t="s">
        <v>1491</v>
      </c>
      <c r="D27" s="41"/>
      <c r="E27" s="116" t="str">
        <f>IF(OR($E$26=Lists!$I$4,$E$26=Lists!$I$5),"&lt;fecha con el formato AAAA-MM-DD&gt;","")</f>
        <v/>
      </c>
      <c r="F27" s="41"/>
      <c r="G27" s="93" t="s">
        <v>1724</v>
      </c>
    </row>
    <row r="28" spans="1:7" ht="16.5" x14ac:dyDescent="0.25">
      <c r="A28" s="18"/>
      <c r="B28" s="15" t="s">
        <v>1303</v>
      </c>
      <c r="C28" s="80" t="s">
        <v>1492</v>
      </c>
      <c r="D28" s="41"/>
      <c r="E28" s="117" t="str">
        <f>IF(OR($E$26=Lists!$I$4,$E$26=Lists!$I$5),"&lt;Dirección Web&gt;","")</f>
        <v/>
      </c>
      <c r="F28" s="41"/>
      <c r="G28" s="93" t="s">
        <v>1724</v>
      </c>
    </row>
    <row r="29" spans="1:7" ht="16.5" x14ac:dyDescent="0.25">
      <c r="B29" s="15" t="s">
        <v>1303</v>
      </c>
      <c r="C29" s="90" t="s">
        <v>1493</v>
      </c>
      <c r="D29" s="91"/>
      <c r="E29" s="115" t="s">
        <v>983</v>
      </c>
      <c r="F29" s="94"/>
      <c r="G29" s="95"/>
    </row>
    <row r="30" spans="1:7" ht="16.5" x14ac:dyDescent="0.25">
      <c r="A30" s="18"/>
      <c r="B30" s="15" t="s">
        <v>1303</v>
      </c>
      <c r="C30" s="80" t="s">
        <v>1494</v>
      </c>
      <c r="D30" s="41"/>
      <c r="E30" s="116" t="str">
        <f>IF(OR($E$29=Lists!$I$4,$E$29=Lists!$I$5),"&lt;fecha con el formato AAAA-MM-DD&gt;","")</f>
        <v/>
      </c>
      <c r="F30" s="41"/>
      <c r="G30" s="81" t="s">
        <v>1724</v>
      </c>
    </row>
    <row r="31" spans="1:7" ht="17.25" thickBot="1" x14ac:dyDescent="0.3">
      <c r="A31" s="18"/>
      <c r="B31" s="15" t="s">
        <v>1303</v>
      </c>
      <c r="C31" s="80" t="s">
        <v>1495</v>
      </c>
      <c r="D31" s="96"/>
      <c r="E31" s="118" t="str">
        <f>IF(OR($E$29=Lists!$I$4,$E$29=Lists!$I$5),"&lt;Dirección Web&gt;","")</f>
        <v/>
      </c>
      <c r="F31" s="84"/>
      <c r="G31" s="97" t="s">
        <v>1724</v>
      </c>
    </row>
    <row r="32" spans="1:7" ht="15.95" customHeight="1" thickBot="1" x14ac:dyDescent="0.3">
      <c r="A32" s="13"/>
      <c r="C32" s="235" t="s">
        <v>1876</v>
      </c>
      <c r="D32" s="98"/>
      <c r="E32" s="42"/>
      <c r="F32" s="99"/>
      <c r="G32" s="43"/>
    </row>
    <row r="33" spans="1:7" ht="78.75" x14ac:dyDescent="0.25">
      <c r="A33" s="15"/>
      <c r="B33" s="17"/>
      <c r="C33" s="100" t="s">
        <v>1496</v>
      </c>
      <c r="D33" s="41"/>
      <c r="E33" s="119" t="s">
        <v>1725</v>
      </c>
      <c r="F33" s="28"/>
      <c r="G33" s="254" t="s">
        <v>2050</v>
      </c>
    </row>
    <row r="34" spans="1:7" ht="17.25" thickBot="1" x14ac:dyDescent="0.3">
      <c r="A34" s="13"/>
      <c r="B34" s="15" t="s">
        <v>1304</v>
      </c>
      <c r="C34" s="101" t="s">
        <v>1497</v>
      </c>
      <c r="D34" s="84"/>
      <c r="E34" s="241" t="s">
        <v>1970</v>
      </c>
      <c r="F34" s="78"/>
      <c r="G34" s="102"/>
    </row>
    <row r="35" spans="1:7" ht="18" customHeight="1" thickBot="1" x14ac:dyDescent="0.3">
      <c r="A35" s="18"/>
      <c r="B35" s="15" t="s">
        <v>1304</v>
      </c>
      <c r="C35" s="77" t="s">
        <v>1498</v>
      </c>
      <c r="D35" s="78"/>
      <c r="E35" s="99"/>
      <c r="F35" s="78"/>
      <c r="G35" s="99"/>
    </row>
    <row r="36" spans="1:7" ht="15.6" customHeight="1" x14ac:dyDescent="0.25">
      <c r="B36" s="15" t="s">
        <v>1304</v>
      </c>
      <c r="C36" s="82" t="s">
        <v>1499</v>
      </c>
      <c r="D36" s="41"/>
      <c r="E36" s="83"/>
      <c r="F36" s="41"/>
      <c r="G36" s="41"/>
    </row>
    <row r="37" spans="1:7" ht="16.5" customHeight="1" x14ac:dyDescent="0.25">
      <c r="A37" s="18"/>
      <c r="B37" s="15" t="s">
        <v>1304</v>
      </c>
      <c r="C37" s="103" t="s">
        <v>1500</v>
      </c>
      <c r="D37" s="41"/>
      <c r="E37" s="115" t="s">
        <v>1723</v>
      </c>
      <c r="F37" s="41"/>
      <c r="G37" s="330" t="s">
        <v>2098</v>
      </c>
    </row>
    <row r="38" spans="1:7" ht="16.5" customHeight="1" x14ac:dyDescent="0.25">
      <c r="A38" s="18"/>
      <c r="B38" s="15" t="s">
        <v>1304</v>
      </c>
      <c r="C38" s="103" t="s">
        <v>978</v>
      </c>
      <c r="D38" s="41"/>
      <c r="E38" s="115" t="s">
        <v>1723</v>
      </c>
      <c r="F38" s="41"/>
      <c r="G38" s="330"/>
    </row>
    <row r="39" spans="1:7" ht="15.6" customHeight="1" x14ac:dyDescent="0.25">
      <c r="B39" s="15" t="s">
        <v>1304</v>
      </c>
      <c r="C39" s="103" t="s">
        <v>1501</v>
      </c>
      <c r="D39" s="41"/>
      <c r="E39" s="115" t="s">
        <v>1721</v>
      </c>
      <c r="F39" s="41"/>
      <c r="G39" s="93"/>
    </row>
    <row r="40" spans="1:7" ht="18" customHeight="1" x14ac:dyDescent="0.25">
      <c r="B40" s="15" t="s">
        <v>1304</v>
      </c>
      <c r="C40" s="103" t="s">
        <v>1502</v>
      </c>
      <c r="D40" s="41"/>
      <c r="E40" s="115" t="s">
        <v>983</v>
      </c>
      <c r="F40" s="41"/>
      <c r="G40" s="93"/>
    </row>
    <row r="41" spans="1:7" ht="16.5" x14ac:dyDescent="0.25">
      <c r="B41" s="15" t="s">
        <v>1304</v>
      </c>
      <c r="C41" s="104" t="s">
        <v>1503</v>
      </c>
      <c r="D41" s="41"/>
      <c r="E41" s="115" t="s">
        <v>1504</v>
      </c>
      <c r="F41" s="41"/>
      <c r="G41" s="93" t="s">
        <v>1998</v>
      </c>
    </row>
    <row r="42" spans="1:7" ht="16.5" x14ac:dyDescent="0.25">
      <c r="B42" s="15" t="s">
        <v>1304</v>
      </c>
      <c r="C42" s="103" t="s">
        <v>1505</v>
      </c>
      <c r="D42" s="41"/>
      <c r="E42" s="115">
        <v>4</v>
      </c>
      <c r="F42" s="41"/>
      <c r="G42" s="93"/>
    </row>
    <row r="43" spans="1:7" ht="16.5" x14ac:dyDescent="0.25">
      <c r="B43" s="15" t="s">
        <v>1304</v>
      </c>
      <c r="C43" s="103" t="s">
        <v>1506</v>
      </c>
      <c r="D43" s="105"/>
      <c r="E43" s="115">
        <v>4</v>
      </c>
      <c r="F43" s="41"/>
      <c r="G43" s="106"/>
    </row>
    <row r="44" spans="1:7" ht="16.5" x14ac:dyDescent="0.25">
      <c r="B44" s="15" t="s">
        <v>1304</v>
      </c>
      <c r="C44" s="234" t="s">
        <v>1872</v>
      </c>
      <c r="D44" s="41"/>
      <c r="E44" s="120" t="s">
        <v>1048</v>
      </c>
      <c r="F44" s="91"/>
      <c r="G44" s="93"/>
    </row>
    <row r="45" spans="1:7" ht="16.5" x14ac:dyDescent="0.25">
      <c r="B45" s="15" t="s">
        <v>1304</v>
      </c>
      <c r="C45" s="299" t="s">
        <v>1508</v>
      </c>
      <c r="D45" s="41"/>
      <c r="E45" s="121">
        <v>49.43</v>
      </c>
      <c r="F45" s="41"/>
      <c r="G45" s="93"/>
    </row>
    <row r="46" spans="1:7" ht="40.5" customHeight="1" thickBot="1" x14ac:dyDescent="0.3">
      <c r="B46" s="15" t="s">
        <v>1304</v>
      </c>
      <c r="C46" s="201" t="s">
        <v>1509</v>
      </c>
      <c r="D46" s="84"/>
      <c r="E46" s="202" t="s">
        <v>2090</v>
      </c>
      <c r="F46" s="84"/>
      <c r="G46" s="127"/>
    </row>
    <row r="47" spans="1:7" s="20" customFormat="1" ht="17.25" thickBot="1" x14ac:dyDescent="0.3">
      <c r="A47" s="12"/>
      <c r="B47" s="15" t="s">
        <v>1304</v>
      </c>
      <c r="C47" s="236" t="s">
        <v>1875</v>
      </c>
      <c r="D47" s="84"/>
      <c r="E47" s="200"/>
      <c r="F47" s="84"/>
      <c r="G47" s="127"/>
    </row>
    <row r="48" spans="1:7" ht="15.6" customHeight="1" x14ac:dyDescent="0.25">
      <c r="B48" s="15" t="s">
        <v>1304</v>
      </c>
      <c r="C48" s="103" t="s">
        <v>1510</v>
      </c>
      <c r="D48" s="41"/>
      <c r="E48" s="115" t="s">
        <v>1721</v>
      </c>
      <c r="F48" s="41"/>
      <c r="G48" s="93"/>
    </row>
    <row r="49" spans="1:7" s="18" customFormat="1" ht="16.5" x14ac:dyDescent="0.25">
      <c r="A49" s="12"/>
      <c r="B49" s="15"/>
      <c r="C49" s="103" t="s">
        <v>1511</v>
      </c>
      <c r="D49" s="41"/>
      <c r="E49" s="115" t="s">
        <v>1721</v>
      </c>
      <c r="F49" s="41"/>
      <c r="G49" s="93"/>
    </row>
    <row r="50" spans="1:7" s="18" customFormat="1" ht="15.6" customHeight="1" x14ac:dyDescent="0.25">
      <c r="A50" s="12"/>
      <c r="B50" s="15"/>
      <c r="C50" s="103" t="s">
        <v>1512</v>
      </c>
      <c r="D50" s="41"/>
      <c r="E50" s="115" t="s">
        <v>1721</v>
      </c>
      <c r="F50" s="41"/>
      <c r="G50" s="93"/>
    </row>
    <row r="51" spans="1:7" ht="17.25" thickBot="1" x14ac:dyDescent="0.3">
      <c r="B51" s="15"/>
      <c r="C51" s="125" t="s">
        <v>1513</v>
      </c>
      <c r="D51" s="84"/>
      <c r="E51" s="126" t="s">
        <v>1721</v>
      </c>
      <c r="F51" s="84"/>
      <c r="G51" s="127"/>
    </row>
    <row r="52" spans="1:7" ht="17.25" thickBot="1" x14ac:dyDescent="0.3">
      <c r="B52" s="15"/>
      <c r="C52" s="122" t="s">
        <v>1514</v>
      </c>
      <c r="D52" s="123"/>
      <c r="E52" s="124">
        <f>SUM(E53:E56)</f>
        <v>0.99999999999999989</v>
      </c>
      <c r="F52" s="123"/>
      <c r="G52" s="123"/>
    </row>
    <row r="53" spans="1:7" ht="16.5" x14ac:dyDescent="0.25">
      <c r="B53" s="15"/>
      <c r="C53" s="80" t="s">
        <v>1515</v>
      </c>
      <c r="D53" s="41"/>
      <c r="E53" s="107">
        <f>COUNTIF('Parte 2 - Lista Divulgaciones'!$D:$D,Lists!$K$4)/SUM(COUNTIF('Parte 2 - Lista Divulgaciones'!$D:$D,"*¿Reportado a través de EITI o divulgado sistemáticamente?*"),COUNTIF('Parte 2 - Lista Divulgaciones'!$D:$D,Lists!$K$4),COUNTIF('Parte 2 - Lista Divulgaciones'!$D:$D,Lists!$K$5),COUNTIF('Parte 2 - Lista Divulgaciones'!$D:$D,Lists!$K$6),COUNTIF('Parte 2 - Lista Divulgaciones'!$D:$D,Lists!$K$7))</f>
        <v>1.8518518518518517E-2</v>
      </c>
      <c r="F53" s="41"/>
      <c r="G53" s="108" t="s">
        <v>1516</v>
      </c>
    </row>
    <row r="54" spans="1:7" s="18" customFormat="1" ht="16.5" x14ac:dyDescent="0.25">
      <c r="B54" s="22"/>
      <c r="C54" s="80" t="s">
        <v>1517</v>
      </c>
      <c r="D54" s="41"/>
      <c r="E54" s="107">
        <f>COUNTIF('Parte 2 - Lista Divulgaciones'!$D:$D,Lists!$K$5)/SUM(COUNTIF('Parte 2 - Lista Divulgaciones'!$D:$D,"*¿Reportado a través de EITI o divulgado sistemáticamente?*"),COUNTIF('Parte 2 - Lista Divulgaciones'!$D:$D,Lists!$K$4),COUNTIF('Parte 2 - Lista Divulgaciones'!$D:$D,Lists!$K$5),COUNTIF('Parte 2 - Lista Divulgaciones'!$D:$D,Lists!$K$6),COUNTIF('Parte 2 - Lista Divulgaciones'!$D:$D,Lists!$K$7))</f>
        <v>0.57407407407407407</v>
      </c>
      <c r="F54" s="41"/>
      <c r="G54" s="108" t="s">
        <v>1516</v>
      </c>
    </row>
    <row r="55" spans="1:7" s="18" customFormat="1" ht="16.5" x14ac:dyDescent="0.25">
      <c r="A55" s="12"/>
      <c r="B55" s="15" t="s">
        <v>1305</v>
      </c>
      <c r="C55" s="80" t="s">
        <v>1518</v>
      </c>
      <c r="D55" s="41"/>
      <c r="E55" s="107">
        <f>COUNTIF('Parte 2 - Lista Divulgaciones'!$D:$D,Lists!$K$6)/SUM(COUNTIF('Parte 2 - Lista Divulgaciones'!$D:$D,"*¿Reportado a través de EITI o divulgado sistemáticamente?*"),COUNTIF('Parte 2 - Lista Divulgaciones'!$D:$D,Lists!$K$4),COUNTIF('Parte 2 - Lista Divulgaciones'!$D:$D,Lists!$K$5),COUNTIF('Parte 2 - Lista Divulgaciones'!$D:$D,Lists!$K$6),COUNTIF('Parte 2 - Lista Divulgaciones'!$D:$D,Lists!$K$7))</f>
        <v>0.18518518518518517</v>
      </c>
      <c r="F55" s="41"/>
      <c r="G55" s="108" t="s">
        <v>1516</v>
      </c>
    </row>
    <row r="56" spans="1:7" ht="15" customHeight="1" thickBot="1" x14ac:dyDescent="0.3">
      <c r="B56" s="15" t="s">
        <v>1305</v>
      </c>
      <c r="C56" s="80" t="s">
        <v>1519</v>
      </c>
      <c r="D56" s="41"/>
      <c r="E56" s="107">
        <f>COUNTIF('Parte 2 - Lista Divulgaciones'!$D:$D,Lists!$K$7)/SUM(COUNTIF('Parte 2 - Lista Divulgaciones'!$D:$D,"*¿Reportado a través de EITI o divulgado sistemáticamente?*"),COUNTIF('Parte 2 - Lista Divulgaciones'!$D:$D,Lists!$K$4),COUNTIF('Parte 2 - Lista Divulgaciones'!$D:$D,Lists!$K$5),COUNTIF('Parte 2 - Lista Divulgaciones'!$D:$D,Lists!$K$6),COUNTIF('Parte 2 - Lista Divulgaciones'!$D:$D,Lists!$K$7))</f>
        <v>0.22222222222222221</v>
      </c>
      <c r="F56" s="41"/>
      <c r="G56" s="108" t="s">
        <v>1516</v>
      </c>
    </row>
    <row r="57" spans="1:7" ht="17.25" thickBot="1" x14ac:dyDescent="0.3">
      <c r="B57" s="15" t="s">
        <v>1305</v>
      </c>
      <c r="C57" s="109" t="s">
        <v>1520</v>
      </c>
      <c r="D57" s="110"/>
      <c r="E57" s="111"/>
      <c r="F57" s="110"/>
      <c r="G57" s="110"/>
    </row>
    <row r="58" spans="1:7" s="18" customFormat="1" ht="16.5" x14ac:dyDescent="0.25">
      <c r="A58" s="12"/>
      <c r="B58" s="15" t="s">
        <v>1305</v>
      </c>
      <c r="C58" s="80" t="s">
        <v>1521</v>
      </c>
      <c r="D58" s="41"/>
      <c r="E58" s="113" t="s">
        <v>1971</v>
      </c>
      <c r="F58" s="41"/>
      <c r="G58" s="81"/>
    </row>
    <row r="59" spans="1:7" ht="16.5" x14ac:dyDescent="0.25">
      <c r="B59" s="13"/>
      <c r="C59" s="80" t="s">
        <v>1522</v>
      </c>
      <c r="D59" s="41"/>
      <c r="E59" s="113" t="s">
        <v>1972</v>
      </c>
      <c r="F59" s="41"/>
      <c r="G59" s="81"/>
    </row>
    <row r="60" spans="1:7" ht="16.5" x14ac:dyDescent="0.25">
      <c r="B60" s="13"/>
      <c r="C60" s="80" t="s">
        <v>1523</v>
      </c>
      <c r="D60" s="41"/>
      <c r="E60" s="242" t="s">
        <v>1973</v>
      </c>
      <c r="F60" s="41"/>
      <c r="G60" s="81"/>
    </row>
    <row r="61" spans="1:7" ht="17.25" thickBot="1" x14ac:dyDescent="0.3">
      <c r="B61" s="13"/>
      <c r="C61" s="112"/>
      <c r="D61" s="84"/>
      <c r="E61" s="85"/>
      <c r="F61" s="84"/>
      <c r="G61" s="96"/>
    </row>
    <row r="62" spans="1:7" s="18" customFormat="1" ht="17.25" thickBot="1" x14ac:dyDescent="0.3">
      <c r="A62" s="12"/>
      <c r="B62" s="12"/>
      <c r="C62" s="326"/>
      <c r="D62" s="326"/>
      <c r="E62" s="326"/>
      <c r="F62" s="326"/>
      <c r="G62" s="326"/>
    </row>
    <row r="63" spans="1:7" s="26" customFormat="1" ht="16.5" thickBot="1" x14ac:dyDescent="0.3">
      <c r="B63" s="28"/>
      <c r="C63" s="315" t="s">
        <v>1873</v>
      </c>
      <c r="D63" s="316"/>
      <c r="E63" s="316"/>
      <c r="F63" s="316"/>
      <c r="G63" s="317"/>
    </row>
    <row r="64" spans="1:7" s="26" customFormat="1" ht="16.5" thickBot="1" x14ac:dyDescent="0.3">
      <c r="C64" s="315" t="s">
        <v>1459</v>
      </c>
      <c r="D64" s="316"/>
      <c r="E64" s="316"/>
      <c r="F64" s="316"/>
      <c r="G64" s="317"/>
    </row>
    <row r="65" spans="2:7" s="26" customFormat="1" ht="16.5" thickBot="1" x14ac:dyDescent="0.3">
      <c r="C65" s="327"/>
      <c r="D65" s="327"/>
      <c r="E65" s="327"/>
      <c r="F65" s="327"/>
      <c r="G65" s="327"/>
    </row>
    <row r="66" spans="2:7" s="26" customFormat="1" ht="18.75" customHeight="1" x14ac:dyDescent="0.25">
      <c r="C66" s="328" t="s">
        <v>1460</v>
      </c>
      <c r="D66" s="328"/>
      <c r="E66" s="328"/>
      <c r="F66" s="328"/>
      <c r="G66" s="328"/>
    </row>
    <row r="67" spans="2:7" s="26" customFormat="1" ht="15" customHeight="1" x14ac:dyDescent="0.25">
      <c r="C67" s="313" t="s">
        <v>1461</v>
      </c>
      <c r="D67" s="313"/>
      <c r="E67" s="313"/>
      <c r="F67" s="313"/>
      <c r="G67" s="313"/>
    </row>
    <row r="68" spans="2:7" s="26" customFormat="1" ht="15.75" x14ac:dyDescent="0.25">
      <c r="B68" s="41" t="s">
        <v>979</v>
      </c>
      <c r="C68" s="321" t="s">
        <v>1462</v>
      </c>
      <c r="D68" s="321"/>
      <c r="E68" s="321"/>
      <c r="F68" s="321"/>
      <c r="G68" s="321"/>
    </row>
    <row r="69" spans="2:7" ht="16.5" x14ac:dyDescent="0.25">
      <c r="B69" s="13"/>
      <c r="C69" s="16"/>
      <c r="D69" s="15"/>
      <c r="E69" s="16"/>
      <c r="F69" s="15"/>
      <c r="G69" s="15"/>
    </row>
    <row r="70" spans="2:7" ht="15" customHeight="1" x14ac:dyDescent="0.25">
      <c r="B70" s="13"/>
      <c r="C70" s="14"/>
      <c r="D70" s="14"/>
      <c r="E70" s="14"/>
      <c r="F70" s="14"/>
      <c r="G70" s="13"/>
    </row>
    <row r="71" spans="2:7" ht="15" customHeight="1" x14ac:dyDescent="0.25">
      <c r="C71" s="13"/>
      <c r="D71" s="13"/>
      <c r="E71" s="13"/>
      <c r="F71" s="13"/>
      <c r="G71" s="13"/>
    </row>
    <row r="72" spans="2:7" ht="16.5" x14ac:dyDescent="0.25">
      <c r="C72" s="332"/>
      <c r="D72" s="332"/>
      <c r="E72" s="332"/>
      <c r="F72" s="332"/>
      <c r="G72" s="332"/>
    </row>
    <row r="73" spans="2:7" ht="16.5" x14ac:dyDescent="0.25">
      <c r="C73" s="332"/>
      <c r="D73" s="332"/>
      <c r="E73" s="332"/>
      <c r="F73" s="332"/>
      <c r="G73" s="332"/>
    </row>
    <row r="74" spans="2:7" ht="18.75" customHeight="1" x14ac:dyDescent="0.25">
      <c r="C74" s="332"/>
      <c r="D74" s="332"/>
      <c r="E74" s="332"/>
      <c r="F74" s="332"/>
      <c r="G74" s="332"/>
    </row>
    <row r="75" spans="2:7" ht="16.5" x14ac:dyDescent="0.25">
      <c r="C75" s="332"/>
      <c r="D75" s="332"/>
      <c r="E75" s="332"/>
      <c r="F75" s="332"/>
      <c r="G75" s="332"/>
    </row>
    <row r="76" spans="2:7" ht="16.5" x14ac:dyDescent="0.25">
      <c r="C76" s="14"/>
      <c r="D76" s="14"/>
      <c r="E76" s="14"/>
      <c r="F76" s="14"/>
      <c r="G76" s="13"/>
    </row>
    <row r="77" spans="2:7" ht="16.5" x14ac:dyDescent="0.25">
      <c r="C77" s="331"/>
      <c r="D77" s="331"/>
      <c r="E77" s="331"/>
      <c r="F77" s="13"/>
      <c r="G77" s="13"/>
    </row>
    <row r="78" spans="2:7" ht="16.5" x14ac:dyDescent="0.25">
      <c r="C78" s="331"/>
      <c r="D78" s="331"/>
      <c r="E78" s="331"/>
      <c r="F78" s="13"/>
      <c r="G78" s="13"/>
    </row>
    <row r="79" spans="2:7" ht="16.5" x14ac:dyDescent="0.25">
      <c r="C79" s="13"/>
      <c r="D79" s="13"/>
      <c r="E79" s="13"/>
      <c r="F79" s="13"/>
      <c r="G79" s="13"/>
    </row>
    <row r="80" spans="2:7" ht="16.5" x14ac:dyDescent="0.25"/>
    <row r="81" ht="16.5" x14ac:dyDescent="0.25"/>
    <row r="82" ht="16.5" x14ac:dyDescent="0.25"/>
    <row r="83" ht="16.5" x14ac:dyDescent="0.25"/>
    <row r="84" ht="16.5" x14ac:dyDescent="0.25"/>
    <row r="85" ht="16.5" x14ac:dyDescent="0.25"/>
    <row r="86" ht="16.5" x14ac:dyDescent="0.25"/>
    <row r="87" ht="16.5" x14ac:dyDescent="0.25"/>
    <row r="88" ht="16.5" x14ac:dyDescent="0.25"/>
    <row r="89" ht="16.5" x14ac:dyDescent="0.25"/>
    <row r="90" ht="16.5" x14ac:dyDescent="0.25"/>
    <row r="91" ht="16.5" x14ac:dyDescent="0.25"/>
    <row r="92" ht="16.5" x14ac:dyDescent="0.25"/>
    <row r="93" ht="16.5" x14ac:dyDescent="0.25"/>
    <row r="94" ht="16.5" x14ac:dyDescent="0.25"/>
    <row r="95" ht="16.5" x14ac:dyDescent="0.25"/>
  </sheetData>
  <sheetProtection selectLockedCells="1"/>
  <dataConsolidate/>
  <mergeCells count="20">
    <mergeCell ref="C78:E78"/>
    <mergeCell ref="C72:G72"/>
    <mergeCell ref="C73:G73"/>
    <mergeCell ref="C74:G74"/>
    <mergeCell ref="C75:G75"/>
    <mergeCell ref="C77:E77"/>
    <mergeCell ref="C68:G68"/>
    <mergeCell ref="C2:G2"/>
    <mergeCell ref="C3:G3"/>
    <mergeCell ref="C4:G4"/>
    <mergeCell ref="C5:G5"/>
    <mergeCell ref="C6:G6"/>
    <mergeCell ref="C64:G64"/>
    <mergeCell ref="C67:G67"/>
    <mergeCell ref="C63:G63"/>
    <mergeCell ref="C62:G62"/>
    <mergeCell ref="C65:G65"/>
    <mergeCell ref="C66:G66"/>
    <mergeCell ref="C7:G7"/>
    <mergeCell ref="G37:G38"/>
  </mergeCells>
  <dataValidations xWindow="826" yWindow="576" count="18">
    <dataValidation allowBlank="1" showInputMessage="1" showErrorMessage="1" promptTitle="Dirección web del Informe EITI" prompt="Ingrese la dirección web directa del Informe EITI (o carpeta de informes)." sqref="E25"/>
    <dataValidation allowBlank="1" showInputMessage="1" showErrorMessage="1" promptTitle="Nombre de la entidad" prompt="Ingrese el nombre de la entidad, empresa u organismo gubernamental" sqref="E23"/>
    <dataValidation type="decimal" allowBlank="1" showInputMessage="1" showErrorMessage="1" errorTitle="Valor no numérico" error="Ingrese únicamente números en esta celda. En caso de haber información adicional que sea apropiada, inclúyala en las columnas correspondientes a la derecha." promptTitle="Tasa de cambio/conversión" prompt="Ingrese la tasa de cambio correspondiente de 1 USD a la divisa antes informada._x000a__x000a_En caso de haber información adicional pertinente, inclúyala en la sección de comentarios." sqref="E45">
      <formula1>0</formula1>
      <formula2>9999999999999990000</formula2>
    </dataValidation>
    <dataValidation allowBlank="1" showInputMessage="1" showErrorMessage="1" promptTitle="Archivos de datos (CSV, Excel)" prompt="Ingrese la dirección web directa de los archivos de datos que acompañan el informe en el sitio web del EITI nacional._x000a__x000a_Por archivos de datos se entienden aquellos en formato Excel, CSV o similares. No deben incluirse archivos PDF aquí._x000a_" sqref="E28"/>
    <dataValidation type="date" allowBlank="1" showInputMessage="1" showErrorMessage="1" errorTitle="Incorrect format" error="Please revise information according to specified format" promptTitle="EITI Report URL" prompt="Please insert direct URL to EITI Report (or report folder) on National EITI website." sqref="E25">
      <formula1>36161</formula1>
      <formula2>47848</formula2>
    </dataValidation>
    <dataValidation allowBlank="1" showInputMessage="1" showErrorMessage="1" promptTitle="Archivos adicionales pertinentes" prompt="En caso de haber varios archivos pertinentes al informe, indíquelo aquí. En caso de ser varios, cópielos en diferentes filas." sqref="E31"/>
    <dataValidation type="list" allowBlank="1" showInputMessage="1" showErrorMessage="1" promptTitle="Tipo de reporte" prompt="Indique el tipo de presentación de información de entre las siguientes opciones:_x000a__x000a_Divulgación sistemática_x000a_Informe EITI_x000a_No disponible_x000a_No se aplica" sqref="E33">
      <formula1>Reporting_options_list</formula1>
    </dataValidation>
    <dataValidation allowBlank="1" showInputMessage="1" showErrorMessage="1" promptTitle="URL" prompt="Please input URL" sqref="E31"/>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E25">
      <formula1>#REF!</formula1>
    </dataValidation>
    <dataValidation type="whole" showInputMessage="1" showErrorMessage="1" sqref="F1 D14:D61 G18 E21:G21 C1:C62 E32:G32 E35:G36 E47 E15:E18 F8:F61 G1:G2 D61:G61 D8:G13 D1:E2 F69:F1048576 F52:G57 C65:C68 E53:E57">
      <formula1>999999</formula1>
      <formula2>99999999</formula2>
    </dataValidation>
    <dataValidation allowBlank="1" showInputMessage="1" showErrorMessage="1" promptTitle="Otro sector" prompt="Favor ingreso el nombre del sector" sqref="E41"/>
    <dataValidation type="list" allowBlank="1" showInputMessage="1" showErrorMessage="1" promptTitle="Elegir del menú desplegable" prompt="Seleccione el país correspondiente del menú desplegable" sqref="E14">
      <formula1>Countries_list</formula1>
    </dataValidation>
    <dataValidation type="date" allowBlank="1" showInputMessage="1" showErrorMessage="1" errorTitle="Formato incorrecto" error="Revise la información de acuerdo con el formato especificado" promptTitle="Fecha con el formato específico" prompt="AAAA-MM-DD" sqref="E19:E20 E27 E24 E30">
      <formula1>36161</formula1>
      <formula2>47848</formula2>
    </dataValidation>
    <dataValidation type="list" allowBlank="1" showInputMessage="1" showErrorMessage="1" errorTitle="Contenido ingresado inválido" error="_x000a_Elija una de las siguientes opciones:_x000a__x000a_Sí_x000a_No_x000a_Parcialmente_x000a_No se aplica" promptTitle="Elegir una de las opciones" prompt="Sí_x000a_No_x000a_Parcialmente_x000a_No se aplica" sqref="E22 E26 E29 E37:E40 E48:E51">
      <formula1>Simple_options_list</formula1>
    </dataValidation>
    <dataValidation type="whole" allowBlank="1" showInputMessage="1" showErrorMessage="1" errorTitle="No editar estas celdas" error="Por favor, no edite estas celdas" sqref="E52 C63:G64">
      <formula1>10000</formula1>
      <formula2>50000</formula2>
    </dataValidation>
    <dataValidation allowBlank="1" showInputMessage="1" showErrorMessage="1" promptTitle="Dirección web" prompt="Ingrese la dirección web directa del documento de referencia" sqref="E46"/>
    <dataValidation type="whole" operator="greaterThanOrEqual" allowBlank="1" showInputMessage="1" showErrorMessage="1" errorTitle="Número" error="Ingrese un número en la celda" sqref="E42:E43">
      <formula1>1</formula1>
    </dataValidation>
    <dataValidation type="textLength" allowBlank="1" showInputMessage="1" showErrorMessage="1" sqref="G33">
      <formula1>0</formula1>
      <formula2>350</formula2>
    </dataValidation>
  </dataValidations>
  <hyperlinks>
    <hyperlink ref="C44" r:id="rId1"/>
    <hyperlink ref="C32" r:id="rId2" location="r7-2"/>
    <hyperlink ref="C7" r:id="rId3"/>
    <hyperlink ref="C63:G63" r:id="rId4" display="Puede acceder a la versión más reciente de las plantillas de datos resumidos en https://eiti.org/es/documento/plantilla-datos-resumidos-del-eiti"/>
    <hyperlink ref="C47" r:id="rId5" location="r4-7"/>
    <hyperlink ref="C64:G64" r:id="rId6" display="Give us your feedback or report a conflict in the data! Write to us at  data@eiti.org"/>
    <hyperlink ref="E25" r:id="rId7"/>
    <hyperlink ref="E34" r:id="rId8"/>
    <hyperlink ref="E60" r:id="rId9"/>
  </hyperlinks>
  <pageMargins left="0.25" right="0.25" top="0.75" bottom="0.75" header="0.3" footer="0.3"/>
  <pageSetup paperSize="8" fitToHeight="0" orientation="landscape" horizontalDpi="2400" verticalDpi="2400" r:id="rId10"/>
  <extLst>
    <ext xmlns:x14="http://schemas.microsoft.com/office/spreadsheetml/2009/9/main" uri="{CCE6A557-97BC-4b89-ADB6-D9C93CAAB3DF}">
      <x14:dataValidations xmlns:xm="http://schemas.microsoft.com/office/excel/2006/main" xWindow="826" yWindow="576" count="1">
        <x14:dataValidation type="list" allowBlank="1" showInputMessage="1" showErrorMessage="1" errorTitle="Código no corresponde al ISO" error="Revíselo de acuerdo con lo descripto" promptTitle="Código de divisas ISO (3 letras)" prompt="Ingrese el código de divisa ISO 4217 de tres letras:_x000a_En caso de dudas, diríjase a https://es.wikipedia.org/wiki/ISO_4217">
          <x14:formula1>
            <xm:f>Lists!$E$2:$E$246</xm:f>
          </x14:formula1>
          <xm:sqref>E44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59"/>
  <sheetViews>
    <sheetView showGridLines="0" topLeftCell="A131" zoomScale="87" zoomScaleNormal="87" workbookViewId="0">
      <selection activeCell="A131" sqref="A1:XFD1048576"/>
    </sheetView>
  </sheetViews>
  <sheetFormatPr baseColWidth="10" defaultColWidth="4" defaultRowHeight="24" customHeight="1" x14ac:dyDescent="0.25"/>
  <cols>
    <col min="1" max="1" width="4" style="12"/>
    <col min="2" max="2" width="67.5703125" style="12" customWidth="1"/>
    <col min="3" max="3" width="4" style="12"/>
    <col min="4" max="4" width="57.28515625" style="12" customWidth="1"/>
    <col min="5" max="5" width="5.42578125" style="12" customWidth="1"/>
    <col min="6" max="6" width="53.28515625" style="12" customWidth="1"/>
    <col min="7" max="7" width="4" style="12"/>
    <col min="8" max="8" width="53.85546875" style="12" customWidth="1"/>
    <col min="9" max="15" width="4" style="12"/>
    <col min="16" max="16" width="42" style="12" bestFit="1" customWidth="1"/>
    <col min="17" max="16384" width="4" style="12"/>
  </cols>
  <sheetData>
    <row r="1" spans="1:16" ht="16.5" x14ac:dyDescent="0.25">
      <c r="A1" s="13"/>
      <c r="I1" s="13"/>
    </row>
    <row r="2" spans="1:16" s="214" customFormat="1" ht="15.75" x14ac:dyDescent="0.25">
      <c r="A2" s="233"/>
      <c r="B2" s="322" t="s">
        <v>1524</v>
      </c>
      <c r="C2" s="322"/>
      <c r="D2" s="322"/>
      <c r="E2" s="322"/>
      <c r="F2" s="322"/>
      <c r="G2" s="322"/>
      <c r="H2" s="322"/>
      <c r="I2" s="233"/>
    </row>
    <row r="3" spans="1:16" s="192" customFormat="1" x14ac:dyDescent="0.25">
      <c r="A3" s="191"/>
      <c r="B3" s="323" t="s">
        <v>1466</v>
      </c>
      <c r="C3" s="323"/>
      <c r="D3" s="323"/>
      <c r="E3" s="323"/>
      <c r="F3" s="323"/>
      <c r="G3" s="323"/>
      <c r="H3" s="323"/>
      <c r="I3" s="191"/>
    </row>
    <row r="4" spans="1:16" s="214" customFormat="1" ht="17.100000000000001" customHeight="1" x14ac:dyDescent="0.25">
      <c r="A4" s="233"/>
      <c r="B4" s="333" t="s">
        <v>1525</v>
      </c>
      <c r="C4" s="333"/>
      <c r="D4" s="333"/>
      <c r="E4" s="333"/>
      <c r="F4" s="333"/>
      <c r="G4" s="333"/>
      <c r="H4" s="333"/>
      <c r="I4" s="233"/>
    </row>
    <row r="5" spans="1:16" s="214" customFormat="1" ht="15" customHeight="1" x14ac:dyDescent="0.25">
      <c r="A5" s="233"/>
      <c r="B5" s="325" t="s">
        <v>1526</v>
      </c>
      <c r="C5" s="325"/>
      <c r="D5" s="325"/>
      <c r="E5" s="325"/>
      <c r="F5" s="325"/>
      <c r="G5" s="325"/>
      <c r="H5" s="325"/>
      <c r="I5" s="233"/>
    </row>
    <row r="6" spans="1:16" s="214" customFormat="1" ht="15" customHeight="1" x14ac:dyDescent="0.3">
      <c r="A6" s="233"/>
      <c r="B6" s="325" t="s">
        <v>1527</v>
      </c>
      <c r="C6" s="325"/>
      <c r="D6" s="325"/>
      <c r="E6" s="325"/>
      <c r="F6" s="325"/>
      <c r="G6" s="325"/>
      <c r="H6" s="325"/>
      <c r="I6" s="233"/>
      <c r="P6" s="23"/>
    </row>
    <row r="7" spans="1:16" s="214" customFormat="1" ht="15" customHeight="1" x14ac:dyDescent="0.25">
      <c r="A7" s="233"/>
      <c r="B7" s="325" t="s">
        <v>1528</v>
      </c>
      <c r="C7" s="325"/>
      <c r="D7" s="325"/>
      <c r="E7" s="325"/>
      <c r="F7" s="325"/>
      <c r="G7" s="325"/>
      <c r="H7" s="325"/>
      <c r="I7" s="233"/>
    </row>
    <row r="8" spans="1:16" s="214" customFormat="1" ht="17.100000000000001" customHeight="1" x14ac:dyDescent="0.25">
      <c r="A8" s="233"/>
      <c r="B8" s="325" t="s">
        <v>1529</v>
      </c>
      <c r="C8" s="325"/>
      <c r="D8" s="325"/>
      <c r="E8" s="325"/>
      <c r="F8" s="325"/>
      <c r="G8" s="325"/>
      <c r="H8" s="325"/>
      <c r="I8" s="233"/>
    </row>
    <row r="9" spans="1:16" s="214" customFormat="1" ht="15" customHeight="1" x14ac:dyDescent="0.3">
      <c r="A9" s="233"/>
      <c r="B9" s="334" t="s">
        <v>1530</v>
      </c>
      <c r="C9" s="334"/>
      <c r="D9" s="334"/>
      <c r="E9" s="334"/>
      <c r="F9" s="334"/>
      <c r="G9" s="334"/>
      <c r="H9" s="334"/>
      <c r="I9" s="233"/>
    </row>
    <row r="10" spans="1:16" s="214" customFormat="1" ht="15" customHeight="1" x14ac:dyDescent="0.3">
      <c r="A10" s="233"/>
      <c r="E10" s="128"/>
      <c r="F10" s="128"/>
      <c r="G10" s="128"/>
      <c r="H10" s="128"/>
      <c r="I10" s="233"/>
    </row>
    <row r="11" spans="1:16" s="214" customFormat="1" ht="31.5" x14ac:dyDescent="0.25">
      <c r="A11" s="233"/>
      <c r="B11" s="62" t="s">
        <v>1471</v>
      </c>
      <c r="C11" s="228"/>
      <c r="D11" s="216" t="s">
        <v>1472</v>
      </c>
      <c r="E11" s="228"/>
      <c r="F11" s="237" t="s">
        <v>1447</v>
      </c>
      <c r="G11" s="13"/>
      <c r="H11" s="233"/>
      <c r="I11" s="233"/>
    </row>
    <row r="12" spans="1:16" s="214" customFormat="1" ht="15.75" x14ac:dyDescent="0.25">
      <c r="A12" s="233"/>
      <c r="I12" s="233"/>
    </row>
    <row r="13" spans="1:16" s="192" customFormat="1" x14ac:dyDescent="0.25">
      <c r="A13" s="191"/>
      <c r="B13" s="24" t="s">
        <v>1531</v>
      </c>
      <c r="C13" s="191"/>
      <c r="D13" s="193"/>
      <c r="E13" s="191"/>
      <c r="F13" s="193"/>
      <c r="G13" s="191"/>
      <c r="H13" s="191"/>
      <c r="I13" s="191"/>
    </row>
    <row r="14" spans="1:16" s="214" customFormat="1" ht="15.75" x14ac:dyDescent="0.25">
      <c r="A14" s="233"/>
      <c r="B14" s="42" t="s">
        <v>1532</v>
      </c>
      <c r="C14" s="233"/>
      <c r="D14" s="42"/>
      <c r="E14" s="233"/>
      <c r="F14" s="42"/>
      <c r="G14" s="233"/>
      <c r="H14" s="233"/>
      <c r="I14" s="233"/>
    </row>
    <row r="15" spans="1:16" s="214" customFormat="1" ht="15.75" x14ac:dyDescent="0.25">
      <c r="A15" s="233"/>
      <c r="B15" s="44"/>
      <c r="C15" s="233"/>
      <c r="D15" s="129"/>
      <c r="E15" s="233"/>
      <c r="F15" s="129"/>
      <c r="G15" s="233"/>
      <c r="H15" s="233"/>
      <c r="I15" s="233"/>
    </row>
    <row r="16" spans="1:16" s="211" customFormat="1" ht="19.5" x14ac:dyDescent="0.25">
      <c r="A16" s="208"/>
      <c r="B16" s="209" t="s">
        <v>1533</v>
      </c>
      <c r="C16" s="208"/>
      <c r="D16" s="209" t="s">
        <v>1627</v>
      </c>
      <c r="E16" s="208"/>
      <c r="F16" s="209" t="s">
        <v>1628</v>
      </c>
      <c r="G16" s="208"/>
      <c r="H16" s="210" t="s">
        <v>1635</v>
      </c>
      <c r="I16" s="208"/>
    </row>
    <row r="17" spans="1:9" s="214" customFormat="1" ht="32.25" customHeight="1" x14ac:dyDescent="0.25">
      <c r="A17" s="233"/>
      <c r="B17" s="130" t="s">
        <v>1967</v>
      </c>
      <c r="C17" s="233"/>
      <c r="D17" s="131"/>
      <c r="E17" s="233"/>
      <c r="F17" s="131"/>
      <c r="G17" s="233"/>
      <c r="H17" s="275"/>
      <c r="I17" s="233"/>
    </row>
    <row r="18" spans="1:9" s="214" customFormat="1" ht="15.75" x14ac:dyDescent="0.25">
      <c r="A18" s="233"/>
      <c r="B18" s="132" t="s">
        <v>1534</v>
      </c>
      <c r="C18" s="233"/>
      <c r="D18" s="133"/>
      <c r="E18" s="233"/>
      <c r="F18" s="157"/>
      <c r="G18" s="251"/>
      <c r="H18" s="243"/>
      <c r="I18" s="233"/>
    </row>
    <row r="19" spans="1:9" s="214" customFormat="1" ht="28.5" x14ac:dyDescent="0.25">
      <c r="A19" s="233"/>
      <c r="B19" s="134" t="s">
        <v>1535</v>
      </c>
      <c r="C19" s="233"/>
      <c r="D19" s="157" t="s">
        <v>1726</v>
      </c>
      <c r="E19" s="233"/>
      <c r="F19" s="248" t="s">
        <v>1974</v>
      </c>
      <c r="G19" s="251"/>
      <c r="H19" s="243"/>
      <c r="I19" s="233"/>
    </row>
    <row r="20" spans="1:9" s="214" customFormat="1" ht="28.5" x14ac:dyDescent="0.25">
      <c r="A20" s="233"/>
      <c r="B20" s="134" t="s">
        <v>1536</v>
      </c>
      <c r="C20" s="233"/>
      <c r="D20" s="157" t="s">
        <v>1726</v>
      </c>
      <c r="E20" s="233"/>
      <c r="F20" s="248" t="s">
        <v>1975</v>
      </c>
      <c r="G20" s="251"/>
      <c r="H20" s="243"/>
      <c r="I20" s="233"/>
    </row>
    <row r="21" spans="1:9" s="214" customFormat="1" ht="30.75" customHeight="1" x14ac:dyDescent="0.25">
      <c r="A21" s="233"/>
      <c r="B21" s="134" t="s">
        <v>1537</v>
      </c>
      <c r="C21" s="233"/>
      <c r="D21" s="157" t="s">
        <v>1726</v>
      </c>
      <c r="E21" s="233"/>
      <c r="F21" s="252" t="s">
        <v>1976</v>
      </c>
      <c r="G21" s="250"/>
      <c r="H21" s="281"/>
      <c r="I21" s="233"/>
    </row>
    <row r="22" spans="1:9" s="214" customFormat="1" ht="28.5" x14ac:dyDescent="0.25">
      <c r="A22" s="233"/>
      <c r="B22" s="135" t="s">
        <v>1538</v>
      </c>
      <c r="C22" s="233"/>
      <c r="D22" s="158" t="s">
        <v>1726</v>
      </c>
      <c r="E22" s="233"/>
      <c r="F22" s="253" t="s">
        <v>1976</v>
      </c>
      <c r="G22" s="250"/>
      <c r="H22" s="282"/>
      <c r="I22" s="233"/>
    </row>
    <row r="23" spans="1:9" s="214" customFormat="1" ht="15.75" x14ac:dyDescent="0.25">
      <c r="A23" s="233"/>
      <c r="B23" s="44"/>
      <c r="C23" s="233"/>
      <c r="D23" s="129"/>
      <c r="E23" s="233"/>
      <c r="F23" s="129"/>
      <c r="G23" s="233"/>
      <c r="H23" s="233"/>
      <c r="I23" s="233"/>
    </row>
    <row r="24" spans="1:9" s="214" customFormat="1" ht="15.75" x14ac:dyDescent="0.25">
      <c r="A24" s="233"/>
      <c r="B24" s="130" t="s">
        <v>1966</v>
      </c>
      <c r="C24" s="233"/>
      <c r="D24" s="131"/>
      <c r="E24" s="233"/>
      <c r="F24" s="131"/>
      <c r="G24" s="233"/>
      <c r="H24" s="275"/>
      <c r="I24" s="233"/>
    </row>
    <row r="25" spans="1:9" s="214" customFormat="1" ht="15.75" x14ac:dyDescent="0.25">
      <c r="A25" s="233"/>
      <c r="B25" s="132" t="s">
        <v>1534</v>
      </c>
      <c r="C25" s="233"/>
      <c r="D25" s="133"/>
      <c r="E25" s="233"/>
      <c r="F25" s="253"/>
      <c r="G25" s="233"/>
      <c r="H25" s="243"/>
      <c r="I25" s="233"/>
    </row>
    <row r="26" spans="1:9" s="214" customFormat="1" ht="24" customHeight="1" x14ac:dyDescent="0.25">
      <c r="A26" s="233"/>
      <c r="B26" s="134" t="s">
        <v>1539</v>
      </c>
      <c r="C26" s="233"/>
      <c r="D26" s="157" t="s">
        <v>1726</v>
      </c>
      <c r="E26" s="233"/>
      <c r="F26" s="253" t="s">
        <v>1977</v>
      </c>
      <c r="G26" s="233"/>
      <c r="H26" s="243"/>
      <c r="I26" s="233"/>
    </row>
    <row r="27" spans="1:9" s="214" customFormat="1" ht="27" customHeight="1" x14ac:dyDescent="0.25">
      <c r="A27" s="276"/>
      <c r="B27" s="136" t="s">
        <v>1540</v>
      </c>
      <c r="C27" s="277"/>
      <c r="D27" s="157" t="s">
        <v>1726</v>
      </c>
      <c r="E27" s="233"/>
      <c r="F27" s="253" t="s">
        <v>1978</v>
      </c>
      <c r="G27" s="233"/>
      <c r="H27" s="243"/>
      <c r="I27" s="233"/>
    </row>
    <row r="28" spans="1:9" s="214" customFormat="1" ht="45" customHeight="1" x14ac:dyDescent="0.25">
      <c r="A28" s="233"/>
      <c r="B28" s="134" t="s">
        <v>1541</v>
      </c>
      <c r="C28" s="233"/>
      <c r="D28" s="157" t="s">
        <v>1726</v>
      </c>
      <c r="E28" s="233"/>
      <c r="F28" s="253" t="s">
        <v>1979</v>
      </c>
      <c r="G28" s="233"/>
      <c r="H28" s="243"/>
      <c r="I28" s="233"/>
    </row>
    <row r="29" spans="1:9" s="214" customFormat="1" ht="51" customHeight="1" x14ac:dyDescent="0.25">
      <c r="A29" s="233"/>
      <c r="B29" s="137" t="s">
        <v>1540</v>
      </c>
      <c r="C29" s="277"/>
      <c r="D29" s="157" t="s">
        <v>1725</v>
      </c>
      <c r="E29" s="233"/>
      <c r="F29" s="253" t="s">
        <v>1979</v>
      </c>
      <c r="G29" s="233"/>
      <c r="H29" s="243"/>
      <c r="I29" s="233"/>
    </row>
    <row r="30" spans="1:9" s="214" customFormat="1" ht="25.5" customHeight="1" x14ac:dyDescent="0.25">
      <c r="A30" s="233"/>
      <c r="B30" s="134" t="s">
        <v>1542</v>
      </c>
      <c r="C30" s="233"/>
      <c r="D30" s="157" t="s">
        <v>1726</v>
      </c>
      <c r="E30" s="233"/>
      <c r="F30" s="253" t="s">
        <v>1980</v>
      </c>
      <c r="G30" s="233"/>
      <c r="H30" s="243"/>
      <c r="I30" s="233"/>
    </row>
    <row r="31" spans="1:9" s="214" customFormat="1" ht="31.5" x14ac:dyDescent="0.25">
      <c r="A31" s="233"/>
      <c r="B31" s="300" t="s">
        <v>1543</v>
      </c>
      <c r="C31" s="277"/>
      <c r="D31" s="158">
        <v>22</v>
      </c>
      <c r="E31" s="233"/>
      <c r="F31" s="253" t="s">
        <v>1981</v>
      </c>
      <c r="G31" s="233"/>
      <c r="H31" s="254"/>
      <c r="I31" s="233"/>
    </row>
    <row r="32" spans="1:9" s="214" customFormat="1" ht="15.75" x14ac:dyDescent="0.25">
      <c r="A32" s="233"/>
      <c r="B32" s="138"/>
      <c r="C32" s="233"/>
      <c r="D32" s="129"/>
      <c r="E32" s="233"/>
      <c r="F32" s="129"/>
      <c r="G32" s="233"/>
      <c r="H32" s="278"/>
      <c r="I32" s="233"/>
    </row>
    <row r="33" spans="1:9" s="214" customFormat="1" ht="15.75" x14ac:dyDescent="0.25">
      <c r="A33" s="233"/>
      <c r="B33" s="130" t="s">
        <v>1965</v>
      </c>
      <c r="C33" s="233"/>
      <c r="D33" s="139"/>
      <c r="E33" s="233"/>
      <c r="F33" s="139"/>
      <c r="G33" s="233"/>
      <c r="H33" s="275"/>
      <c r="I33" s="233"/>
    </row>
    <row r="34" spans="1:9" s="214" customFormat="1" ht="51" customHeight="1" x14ac:dyDescent="0.25">
      <c r="A34" s="233"/>
      <c r="B34" s="132" t="s">
        <v>1544</v>
      </c>
      <c r="C34" s="233"/>
      <c r="D34" s="157" t="s">
        <v>1726</v>
      </c>
      <c r="E34" s="233"/>
      <c r="F34" s="253" t="s">
        <v>1982</v>
      </c>
      <c r="G34" s="233"/>
      <c r="H34" s="243"/>
      <c r="I34" s="233"/>
    </row>
    <row r="35" spans="1:9" s="214" customFormat="1" ht="21" customHeight="1" x14ac:dyDescent="0.25">
      <c r="A35" s="233"/>
      <c r="B35" s="132" t="s">
        <v>1545</v>
      </c>
      <c r="C35" s="233"/>
      <c r="D35" s="157" t="s">
        <v>1727</v>
      </c>
      <c r="E35" s="233"/>
      <c r="F35" s="157" t="str">
        <f>IF(D35=Lists!$K$4,"&lt; Ingresar dirección web de la fuente de los datos &gt;",IF(D35=Lists!$K$5,"&lt; Incluir referencia a sección del Informe EITI o dirección web &gt;",IF(D35=Lists!$K$6,"&lt; Incluir referencia a elementos que prueban la inaplicabilidad &gt;","")))</f>
        <v/>
      </c>
      <c r="G35" s="233"/>
      <c r="H35" s="243"/>
      <c r="I35" s="233"/>
    </row>
    <row r="36" spans="1:9" s="214" customFormat="1" ht="31.5" x14ac:dyDescent="0.25">
      <c r="A36" s="233"/>
      <c r="B36" s="144" t="s">
        <v>1546</v>
      </c>
      <c r="C36" s="233"/>
      <c r="D36" s="157" t="s">
        <v>1724</v>
      </c>
      <c r="E36" s="233"/>
      <c r="F36" s="157" t="str">
        <f>IF(D36=Lists!$K$4,"&lt; Ingresar dirección web de la fuente de los datos &gt;",IF(D36=Lists!$K$5,"&lt; Incluir referencia a sección del Informe EITI o dirección web &gt;",IF(D36=Lists!$K$6,"&lt; Incluir referencia a elementos que prueban la inaplicabilidad &gt;","")))</f>
        <v>&lt; Incluir referencia a elementos que prueban la inaplicabilidad &gt;</v>
      </c>
      <c r="G36" s="233"/>
      <c r="H36" s="157" t="s">
        <v>2016</v>
      </c>
      <c r="I36" s="233"/>
    </row>
    <row r="37" spans="1:9" s="214" customFormat="1" ht="15.75" x14ac:dyDescent="0.25">
      <c r="A37" s="233"/>
      <c r="B37" s="44"/>
      <c r="C37" s="233"/>
      <c r="D37" s="129"/>
      <c r="E37" s="233"/>
      <c r="F37" s="129"/>
      <c r="G37" s="233"/>
      <c r="H37" s="233"/>
      <c r="I37" s="233"/>
    </row>
    <row r="38" spans="1:9" s="214" customFormat="1" ht="15.75" x14ac:dyDescent="0.25">
      <c r="A38" s="233"/>
      <c r="B38" s="130" t="s">
        <v>1964</v>
      </c>
      <c r="C38" s="233"/>
      <c r="D38" s="139"/>
      <c r="E38" s="233"/>
      <c r="F38" s="139"/>
      <c r="G38" s="233"/>
      <c r="H38" s="275"/>
      <c r="I38" s="233"/>
    </row>
    <row r="39" spans="1:9" s="214" customFormat="1" ht="27.75" customHeight="1" x14ac:dyDescent="0.25">
      <c r="A39" s="233"/>
      <c r="B39" s="132" t="s">
        <v>1547</v>
      </c>
      <c r="C39" s="233"/>
      <c r="D39" s="157" t="s">
        <v>1726</v>
      </c>
      <c r="E39" s="233"/>
      <c r="F39" s="253" t="s">
        <v>1984</v>
      </c>
      <c r="G39" s="233"/>
      <c r="H39" s="243"/>
      <c r="I39" s="233"/>
    </row>
    <row r="40" spans="1:9" s="214" customFormat="1" ht="38.25" customHeight="1" x14ac:dyDescent="0.25">
      <c r="A40" s="233"/>
      <c r="B40" s="134" t="s">
        <v>1548</v>
      </c>
      <c r="C40" s="233"/>
      <c r="D40" s="157" t="s">
        <v>1726</v>
      </c>
      <c r="E40" s="233"/>
      <c r="F40" s="253" t="s">
        <v>1983</v>
      </c>
      <c r="G40" s="233"/>
      <c r="H40" s="243"/>
      <c r="I40" s="233"/>
    </row>
    <row r="41" spans="1:9" s="214" customFormat="1" ht="42.75" x14ac:dyDescent="0.25">
      <c r="A41" s="233"/>
      <c r="B41" s="132" t="s">
        <v>1549</v>
      </c>
      <c r="C41" s="233"/>
      <c r="D41" s="157" t="s">
        <v>1726</v>
      </c>
      <c r="E41" s="233"/>
      <c r="F41" s="253" t="s">
        <v>1985</v>
      </c>
      <c r="G41" s="233"/>
      <c r="H41" s="243"/>
      <c r="I41" s="233"/>
    </row>
    <row r="42" spans="1:9" s="214" customFormat="1" ht="39.75" customHeight="1" x14ac:dyDescent="0.25">
      <c r="A42" s="233"/>
      <c r="B42" s="132" t="s">
        <v>1550</v>
      </c>
      <c r="C42" s="233"/>
      <c r="D42" s="157" t="s">
        <v>1726</v>
      </c>
      <c r="E42" s="233"/>
      <c r="F42" s="253" t="s">
        <v>1986</v>
      </c>
      <c r="G42" s="233"/>
      <c r="H42" s="254" t="s">
        <v>2099</v>
      </c>
      <c r="I42" s="233"/>
    </row>
    <row r="43" spans="1:9" s="214" customFormat="1" ht="31.5" x14ac:dyDescent="0.25">
      <c r="A43" s="233"/>
      <c r="B43" s="144" t="s">
        <v>1551</v>
      </c>
      <c r="C43" s="233"/>
      <c r="D43" s="158" t="s">
        <v>1724</v>
      </c>
      <c r="E43" s="233"/>
      <c r="F43" s="248" t="s">
        <v>2055</v>
      </c>
      <c r="G43" s="233"/>
      <c r="H43" s="247" t="s">
        <v>2017</v>
      </c>
      <c r="I43" s="233"/>
    </row>
    <row r="44" spans="1:9" s="214" customFormat="1" ht="15.75" x14ac:dyDescent="0.25">
      <c r="A44" s="233"/>
      <c r="B44" s="44"/>
      <c r="C44" s="233"/>
      <c r="D44" s="129"/>
      <c r="E44" s="233"/>
      <c r="F44" s="129"/>
      <c r="G44" s="233"/>
      <c r="H44" s="233"/>
      <c r="I44" s="233"/>
    </row>
    <row r="45" spans="1:9" s="214" customFormat="1" ht="15.75" x14ac:dyDescent="0.25">
      <c r="A45" s="233"/>
      <c r="B45" s="130" t="s">
        <v>1963</v>
      </c>
      <c r="C45" s="233"/>
      <c r="D45" s="230"/>
      <c r="E45" s="233"/>
      <c r="F45" s="230"/>
      <c r="G45" s="233"/>
      <c r="H45" s="275"/>
      <c r="I45" s="233"/>
    </row>
    <row r="46" spans="1:9" s="214" customFormat="1" ht="32.25" customHeight="1" x14ac:dyDescent="0.25">
      <c r="A46" s="233"/>
      <c r="B46" s="301" t="s">
        <v>1552</v>
      </c>
      <c r="C46" s="233"/>
      <c r="D46" s="291" t="s">
        <v>1726</v>
      </c>
      <c r="E46" s="233"/>
      <c r="F46" s="248" t="s">
        <v>2056</v>
      </c>
      <c r="G46" s="233"/>
      <c r="H46" s="243"/>
      <c r="I46" s="233"/>
    </row>
    <row r="47" spans="1:9" s="214" customFormat="1" ht="38.25" customHeight="1" x14ac:dyDescent="0.25">
      <c r="A47" s="233"/>
      <c r="B47" s="134" t="s">
        <v>1553</v>
      </c>
      <c r="C47" s="233"/>
      <c r="D47" s="291" t="s">
        <v>1727</v>
      </c>
      <c r="E47" s="233"/>
      <c r="F47" s="248" t="s">
        <v>2056</v>
      </c>
      <c r="G47" s="233"/>
      <c r="H47" s="243"/>
      <c r="I47" s="233"/>
    </row>
    <row r="48" spans="1:9" s="214" customFormat="1" ht="38.25" customHeight="1" x14ac:dyDescent="0.25">
      <c r="A48" s="233"/>
      <c r="B48" s="140" t="s">
        <v>1554</v>
      </c>
      <c r="C48" s="233"/>
      <c r="D48" s="159" t="s">
        <v>1727</v>
      </c>
      <c r="E48" s="233"/>
      <c r="F48" s="248" t="s">
        <v>2056</v>
      </c>
      <c r="G48" s="233"/>
      <c r="H48" s="247"/>
      <c r="I48" s="233"/>
    </row>
    <row r="49" spans="1:9" s="214" customFormat="1" ht="15.75" x14ac:dyDescent="0.25">
      <c r="A49" s="233"/>
      <c r="B49" s="44"/>
      <c r="C49" s="233"/>
      <c r="D49" s="129"/>
      <c r="E49" s="233"/>
      <c r="F49" s="129"/>
      <c r="G49" s="233"/>
      <c r="H49" s="233"/>
      <c r="I49" s="233"/>
    </row>
    <row r="50" spans="1:9" s="214" customFormat="1" ht="15.75" x14ac:dyDescent="0.25">
      <c r="A50" s="233"/>
      <c r="B50" s="130" t="s">
        <v>1962</v>
      </c>
      <c r="C50" s="233"/>
      <c r="D50" s="230"/>
      <c r="E50" s="233"/>
      <c r="F50" s="230"/>
      <c r="G50" s="233"/>
      <c r="H50" s="275"/>
      <c r="I50" s="233"/>
    </row>
    <row r="51" spans="1:9" s="214" customFormat="1" ht="47.25" customHeight="1" x14ac:dyDescent="0.25">
      <c r="A51" s="233"/>
      <c r="B51" s="141" t="s">
        <v>1555</v>
      </c>
      <c r="C51" s="233"/>
      <c r="D51" s="157" t="s">
        <v>1726</v>
      </c>
      <c r="E51" s="233"/>
      <c r="F51" s="253" t="s">
        <v>1987</v>
      </c>
      <c r="G51" s="233"/>
      <c r="H51" s="243"/>
      <c r="I51" s="233"/>
    </row>
    <row r="52" spans="1:9" s="214" customFormat="1" ht="63" x14ac:dyDescent="0.25">
      <c r="A52" s="233"/>
      <c r="B52" s="142" t="s">
        <v>1556</v>
      </c>
      <c r="C52" s="233"/>
      <c r="D52" s="157" t="s">
        <v>1724</v>
      </c>
      <c r="E52" s="233"/>
      <c r="F52" s="248" t="s">
        <v>2018</v>
      </c>
      <c r="G52" s="233"/>
      <c r="H52" s="243"/>
      <c r="I52" s="233"/>
    </row>
    <row r="53" spans="1:9" s="214" customFormat="1" ht="50.25" customHeight="1" x14ac:dyDescent="0.25">
      <c r="A53" s="233"/>
      <c r="B53" s="143" t="s">
        <v>1557</v>
      </c>
      <c r="C53" s="233"/>
      <c r="D53" s="158" t="s">
        <v>1724</v>
      </c>
      <c r="E53" s="233"/>
      <c r="F53" s="248" t="s">
        <v>2018</v>
      </c>
      <c r="G53" s="233"/>
      <c r="H53" s="247"/>
      <c r="I53" s="233"/>
    </row>
    <row r="54" spans="1:9" s="214" customFormat="1" ht="15.75" x14ac:dyDescent="0.25">
      <c r="A54" s="233"/>
      <c r="B54" s="44"/>
      <c r="C54" s="233"/>
      <c r="D54" s="129"/>
      <c r="E54" s="233"/>
      <c r="F54" s="129"/>
      <c r="G54" s="233"/>
      <c r="H54" s="233"/>
      <c r="I54" s="233"/>
    </row>
    <row r="55" spans="1:9" s="214" customFormat="1" ht="15.75" x14ac:dyDescent="0.25">
      <c r="A55" s="233"/>
      <c r="B55" s="130" t="s">
        <v>1961</v>
      </c>
      <c r="C55" s="233"/>
      <c r="D55" s="230"/>
      <c r="E55" s="233"/>
      <c r="F55" s="230"/>
      <c r="G55" s="233"/>
      <c r="H55" s="275"/>
      <c r="I55" s="233"/>
    </row>
    <row r="56" spans="1:9" s="214" customFormat="1" ht="31.5" x14ac:dyDescent="0.25">
      <c r="A56" s="233"/>
      <c r="B56" s="144" t="s">
        <v>1558</v>
      </c>
      <c r="C56" s="233"/>
      <c r="D56" s="157" t="s">
        <v>1726</v>
      </c>
      <c r="E56" s="233"/>
      <c r="F56" s="248" t="s">
        <v>1988</v>
      </c>
      <c r="G56" s="233"/>
      <c r="H56" s="247"/>
      <c r="I56" s="233"/>
    </row>
    <row r="57" spans="1:9" s="214" customFormat="1" ht="15.75" x14ac:dyDescent="0.25">
      <c r="A57" s="233"/>
      <c r="B57" s="44"/>
      <c r="C57" s="233"/>
      <c r="D57" s="129"/>
      <c r="E57" s="233"/>
      <c r="F57" s="129"/>
      <c r="G57" s="233"/>
      <c r="H57" s="233"/>
      <c r="I57" s="233"/>
    </row>
    <row r="58" spans="1:9" s="214" customFormat="1" ht="15.75" x14ac:dyDescent="0.25">
      <c r="A58" s="233"/>
      <c r="B58" s="130" t="s">
        <v>1894</v>
      </c>
      <c r="C58" s="233"/>
      <c r="D58" s="230"/>
      <c r="E58" s="233"/>
      <c r="F58" s="230"/>
      <c r="G58" s="233"/>
      <c r="H58" s="275"/>
      <c r="I58" s="233"/>
    </row>
    <row r="59" spans="1:9" s="214" customFormat="1" ht="15.75" x14ac:dyDescent="0.25">
      <c r="A59" s="233"/>
      <c r="B59" s="215" t="s">
        <v>1559</v>
      </c>
      <c r="C59" s="233"/>
      <c r="D59" s="231"/>
      <c r="E59" s="233"/>
      <c r="F59" s="231"/>
      <c r="G59" s="233"/>
      <c r="H59" s="243"/>
      <c r="I59" s="233"/>
    </row>
    <row r="60" spans="1:9" s="214" customFormat="1" ht="28.5" x14ac:dyDescent="0.25">
      <c r="A60" s="233"/>
      <c r="B60" s="141" t="s">
        <v>1560</v>
      </c>
      <c r="C60" s="233"/>
      <c r="D60" s="157" t="s">
        <v>1726</v>
      </c>
      <c r="E60" s="233"/>
      <c r="F60" s="248" t="s">
        <v>2019</v>
      </c>
      <c r="G60" s="233"/>
      <c r="H60" s="243"/>
      <c r="I60" s="233"/>
    </row>
    <row r="61" spans="1:9" s="214" customFormat="1" ht="28.5" x14ac:dyDescent="0.25">
      <c r="A61" s="233"/>
      <c r="B61" s="141" t="s">
        <v>1561</v>
      </c>
      <c r="C61" s="233"/>
      <c r="D61" s="157" t="s">
        <v>1726</v>
      </c>
      <c r="E61" s="233"/>
      <c r="F61" s="248" t="s">
        <v>2019</v>
      </c>
      <c r="G61" s="233"/>
      <c r="H61" s="243"/>
      <c r="I61" s="233"/>
    </row>
    <row r="62" spans="1:9" s="214" customFormat="1" ht="15.75" x14ac:dyDescent="0.25">
      <c r="A62" s="233"/>
      <c r="B62" s="160" t="s">
        <v>1564</v>
      </c>
      <c r="C62" s="233"/>
      <c r="D62" s="244">
        <v>1133077.31</v>
      </c>
      <c r="E62" s="233"/>
      <c r="F62" s="157" t="s">
        <v>1381</v>
      </c>
      <c r="G62" s="233"/>
      <c r="H62" s="243" t="s">
        <v>1381</v>
      </c>
      <c r="I62" s="233"/>
    </row>
    <row r="63" spans="1:9" s="214" customFormat="1" ht="15.75" x14ac:dyDescent="0.25">
      <c r="A63" s="233"/>
      <c r="B63" s="142" t="str">
        <f>LEFT(B62,SEARCH(",",B62))&amp;" valor"</f>
        <v>Oro (7108), valor</v>
      </c>
      <c r="C63" s="233"/>
      <c r="D63" s="244">
        <v>1283446041.26</v>
      </c>
      <c r="E63" s="233"/>
      <c r="F63" s="157" t="s">
        <v>1177</v>
      </c>
      <c r="G63" s="233"/>
      <c r="H63" s="243"/>
      <c r="I63" s="233"/>
    </row>
    <row r="64" spans="1:9" s="214" customFormat="1" ht="15.75" x14ac:dyDescent="0.25">
      <c r="A64" s="233"/>
      <c r="B64" s="160" t="s">
        <v>1565</v>
      </c>
      <c r="C64" s="233"/>
      <c r="D64" s="244">
        <v>5353118.3</v>
      </c>
      <c r="E64" s="233"/>
      <c r="F64" s="157" t="s">
        <v>1381</v>
      </c>
      <c r="G64" s="233"/>
      <c r="H64" s="243"/>
      <c r="I64" s="233"/>
    </row>
    <row r="65" spans="1:9" s="214" customFormat="1" ht="15.75" x14ac:dyDescent="0.25">
      <c r="A65" s="233"/>
      <c r="B65" s="142" t="str">
        <f>LEFT(B64,SEARCH(",",B64))&amp;" valor"</f>
        <v>Plata (7106), valor</v>
      </c>
      <c r="C65" s="233"/>
      <c r="D65" s="244">
        <v>94214882.079999998</v>
      </c>
      <c r="E65" s="233"/>
      <c r="F65" s="157" t="s">
        <v>1177</v>
      </c>
      <c r="G65" s="233"/>
      <c r="H65" s="243"/>
      <c r="I65" s="233"/>
    </row>
    <row r="66" spans="1:9" s="214" customFormat="1" ht="15.75" x14ac:dyDescent="0.25">
      <c r="A66" s="233"/>
      <c r="B66" s="160" t="s">
        <v>1566</v>
      </c>
      <c r="C66" s="233"/>
      <c r="D66" s="244">
        <v>8587.83</v>
      </c>
      <c r="E66" s="233"/>
      <c r="F66" s="157" t="s">
        <v>2005</v>
      </c>
      <c r="G66" s="233"/>
      <c r="H66" s="243"/>
      <c r="I66" s="233"/>
    </row>
    <row r="67" spans="1:9" s="214" customFormat="1" ht="15.75" x14ac:dyDescent="0.25">
      <c r="A67" s="233"/>
      <c r="B67" s="142" t="str">
        <f>LEFT(B66,SEARCH(",",B66))&amp;" valor"</f>
        <v>Cobre (2603), valor</v>
      </c>
      <c r="C67" s="233"/>
      <c r="D67" s="244">
        <v>55896856.109999999</v>
      </c>
      <c r="E67" s="233"/>
      <c r="F67" s="157" t="s">
        <v>1177</v>
      </c>
      <c r="G67" s="233"/>
      <c r="H67" s="243"/>
      <c r="I67" s="233"/>
    </row>
    <row r="68" spans="1:9" s="214" customFormat="1" ht="15.75" x14ac:dyDescent="0.25">
      <c r="A68" s="233"/>
      <c r="B68" s="160" t="s">
        <v>1932</v>
      </c>
      <c r="C68" s="233"/>
      <c r="D68" s="244">
        <v>4038</v>
      </c>
      <c r="E68" s="233"/>
      <c r="F68" s="157" t="s">
        <v>1381</v>
      </c>
      <c r="G68" s="233"/>
      <c r="H68" s="243"/>
      <c r="I68" s="233"/>
    </row>
    <row r="69" spans="1:9" s="214" customFormat="1" ht="15.75" x14ac:dyDescent="0.25">
      <c r="A69" s="233"/>
      <c r="B69" s="142" t="str">
        <f>LEFT(B68,SEARCH(",",B68))&amp;" valor"</f>
        <v>Zinc (2608), valor</v>
      </c>
      <c r="C69" s="233"/>
      <c r="D69" s="244">
        <v>12933507.07</v>
      </c>
      <c r="E69" s="233"/>
      <c r="F69" s="157" t="s">
        <v>1177</v>
      </c>
      <c r="G69" s="233"/>
      <c r="H69" s="243"/>
      <c r="I69" s="233"/>
    </row>
    <row r="70" spans="1:9" s="214" customFormat="1" ht="15.75" x14ac:dyDescent="0.25">
      <c r="A70" s="233"/>
      <c r="B70" s="160" t="s">
        <v>1941</v>
      </c>
      <c r="C70" s="233"/>
      <c r="D70" s="244">
        <v>53696.92</v>
      </c>
      <c r="E70" s="233"/>
      <c r="F70" s="157" t="s">
        <v>1631</v>
      </c>
      <c r="G70" s="233"/>
      <c r="H70" s="243" t="s">
        <v>2006</v>
      </c>
      <c r="I70" s="233"/>
    </row>
    <row r="71" spans="1:9" s="214" customFormat="1" ht="15.75" x14ac:dyDescent="0.25">
      <c r="A71" s="233"/>
      <c r="B71" s="142" t="str">
        <f>LEFT(B70,SEARCH(",",B70))&amp;" valor"</f>
        <v>Demás minerales (2617), valor</v>
      </c>
      <c r="C71" s="233"/>
      <c r="D71" s="244">
        <v>234448299.38</v>
      </c>
      <c r="E71" s="233"/>
      <c r="F71" s="157" t="s">
        <v>1177</v>
      </c>
      <c r="G71" s="233"/>
      <c r="H71" s="243" t="s">
        <v>2006</v>
      </c>
      <c r="I71" s="233"/>
    </row>
    <row r="72" spans="1:9" s="214" customFormat="1" ht="15.75" x14ac:dyDescent="0.25">
      <c r="A72" s="233"/>
      <c r="B72" s="160" t="s">
        <v>1900</v>
      </c>
      <c r="C72" s="233"/>
      <c r="D72" s="244">
        <v>28766.07</v>
      </c>
      <c r="E72" s="233"/>
      <c r="F72" s="157" t="s">
        <v>2003</v>
      </c>
      <c r="G72" s="233"/>
      <c r="H72" s="243" t="s">
        <v>2004</v>
      </c>
      <c r="I72" s="233"/>
    </row>
    <row r="73" spans="1:9" s="214" customFormat="1" ht="15.75" x14ac:dyDescent="0.25">
      <c r="A73" s="233"/>
      <c r="B73" s="142" t="str">
        <f>LEFT(B72,SEARCH(",",B72))&amp;" valor"</f>
        <v>Arenas naturales de cualquier clase (2505), valor</v>
      </c>
      <c r="C73" s="233"/>
      <c r="D73" s="244">
        <v>24767586.27</v>
      </c>
      <c r="E73" s="233"/>
      <c r="F73" s="157" t="s">
        <v>1048</v>
      </c>
      <c r="G73" s="233"/>
      <c r="H73" s="243" t="s">
        <v>2004</v>
      </c>
      <c r="I73" s="233"/>
    </row>
    <row r="74" spans="1:9" s="214" customFormat="1" ht="15.75" x14ac:dyDescent="0.25">
      <c r="A74" s="233"/>
      <c r="B74" s="160" t="s">
        <v>1941</v>
      </c>
      <c r="C74" s="233"/>
      <c r="D74" s="244">
        <v>84962.58</v>
      </c>
      <c r="E74" s="233"/>
      <c r="F74" s="157" t="s">
        <v>2003</v>
      </c>
      <c r="G74" s="233"/>
      <c r="H74" s="243" t="s">
        <v>2007</v>
      </c>
      <c r="I74" s="233"/>
    </row>
    <row r="75" spans="1:9" s="214" customFormat="1" ht="15.75" x14ac:dyDescent="0.25">
      <c r="A75" s="233"/>
      <c r="B75" s="143" t="str">
        <f>LEFT(B74,SEARCH(",",B74))&amp;" valor"</f>
        <v>Demás minerales (2617), valor</v>
      </c>
      <c r="C75" s="233"/>
      <c r="D75" s="244">
        <v>16482740.52</v>
      </c>
      <c r="E75" s="233"/>
      <c r="F75" s="158" t="s">
        <v>1048</v>
      </c>
      <c r="G75" s="233"/>
      <c r="H75" s="247" t="s">
        <v>2007</v>
      </c>
      <c r="I75" s="233"/>
    </row>
    <row r="76" spans="1:9" s="214" customFormat="1" ht="15.75" x14ac:dyDescent="0.25">
      <c r="A76" s="233"/>
      <c r="B76" s="160" t="s">
        <v>1924</v>
      </c>
      <c r="C76" s="233"/>
      <c r="D76" s="244">
        <v>3000</v>
      </c>
      <c r="E76" s="233"/>
      <c r="F76" s="157" t="s">
        <v>2003</v>
      </c>
      <c r="G76" s="233"/>
      <c r="H76" s="243"/>
      <c r="I76" s="233"/>
    </row>
    <row r="77" spans="1:9" s="214" customFormat="1" ht="15.75" x14ac:dyDescent="0.25">
      <c r="A77" s="233"/>
      <c r="B77" s="143" t="str">
        <f>LEFT(B76,SEARCH(",",B76))&amp;" valor"</f>
        <v>Feldespato (2529), valor</v>
      </c>
      <c r="C77" s="233"/>
      <c r="D77" s="244">
        <v>6135000</v>
      </c>
      <c r="E77" s="233"/>
      <c r="F77" s="158" t="s">
        <v>1048</v>
      </c>
      <c r="G77" s="233"/>
      <c r="H77" s="247"/>
      <c r="I77" s="233"/>
    </row>
    <row r="78" spans="1:9" s="214" customFormat="1" ht="31.5" x14ac:dyDescent="0.25">
      <c r="A78" s="233"/>
      <c r="B78" s="160" t="s">
        <v>1925</v>
      </c>
      <c r="C78" s="233"/>
      <c r="D78" s="244">
        <v>4064832.58</v>
      </c>
      <c r="E78" s="233"/>
      <c r="F78" s="157" t="s">
        <v>2003</v>
      </c>
      <c r="G78" s="233"/>
      <c r="H78" s="243" t="s">
        <v>2008</v>
      </c>
      <c r="I78" s="233"/>
    </row>
    <row r="79" spans="1:9" s="214" customFormat="1" ht="31.5" x14ac:dyDescent="0.25">
      <c r="A79" s="233"/>
      <c r="B79" s="143" t="str">
        <f>LEFT(B78,SEARCH(",",B78))&amp;" valor"</f>
        <v>Materias minerales no expresadas ni comprendidas en otra parte. (2530), valor</v>
      </c>
      <c r="C79" s="233"/>
      <c r="D79" s="244">
        <v>2182815095.46</v>
      </c>
      <c r="E79" s="233"/>
      <c r="F79" s="158" t="s">
        <v>1048</v>
      </c>
      <c r="G79" s="233"/>
      <c r="H79" s="247" t="s">
        <v>2008</v>
      </c>
      <c r="I79" s="233"/>
    </row>
    <row r="80" spans="1:9" s="214" customFormat="1" ht="15.75" x14ac:dyDescent="0.25">
      <c r="A80" s="233"/>
      <c r="B80" s="160" t="s">
        <v>1941</v>
      </c>
      <c r="C80" s="233"/>
      <c r="D80" s="244">
        <v>43492.45</v>
      </c>
      <c r="E80" s="233"/>
      <c r="F80" s="157" t="s">
        <v>2003</v>
      </c>
      <c r="G80" s="233"/>
      <c r="H80" s="243" t="s">
        <v>2009</v>
      </c>
      <c r="I80" s="233"/>
    </row>
    <row r="81" spans="1:9" s="214" customFormat="1" ht="15.75" x14ac:dyDescent="0.25">
      <c r="A81" s="233"/>
      <c r="B81" s="143" t="str">
        <f>LEFT(B80,SEARCH(",",B80))&amp;" valor"</f>
        <v>Demás minerales (2617), valor</v>
      </c>
      <c r="C81" s="233"/>
      <c r="D81" s="244">
        <v>1201957348.2</v>
      </c>
      <c r="E81" s="233"/>
      <c r="F81" s="158" t="s">
        <v>1048</v>
      </c>
      <c r="G81" s="233"/>
      <c r="H81" s="247" t="s">
        <v>2009</v>
      </c>
      <c r="I81" s="233"/>
    </row>
    <row r="82" spans="1:9" s="214" customFormat="1" ht="31.5" x14ac:dyDescent="0.25">
      <c r="A82" s="233"/>
      <c r="B82" s="160" t="s">
        <v>1925</v>
      </c>
      <c r="C82" s="233"/>
      <c r="D82" s="244">
        <v>2208.89</v>
      </c>
      <c r="E82" s="233"/>
      <c r="F82" s="157" t="s">
        <v>2003</v>
      </c>
      <c r="G82" s="233"/>
      <c r="H82" s="243" t="s">
        <v>2010</v>
      </c>
      <c r="I82" s="233"/>
    </row>
    <row r="83" spans="1:9" s="214" customFormat="1" ht="31.5" x14ac:dyDescent="0.25">
      <c r="A83" s="233"/>
      <c r="B83" s="143" t="str">
        <f>LEFT(B82,SEARCH(",",B82))&amp;" valor"</f>
        <v>Materias minerales no expresadas ni comprendidas en otra parte. (2530), valor</v>
      </c>
      <c r="C83" s="233"/>
      <c r="D83" s="244">
        <v>61044884.039999999</v>
      </c>
      <c r="E83" s="233"/>
      <c r="F83" s="158" t="s">
        <v>1048</v>
      </c>
      <c r="G83" s="233"/>
      <c r="H83" s="247" t="s">
        <v>2010</v>
      </c>
      <c r="I83" s="233"/>
    </row>
    <row r="84" spans="1:9" s="214" customFormat="1" ht="15.75" x14ac:dyDescent="0.25">
      <c r="A84" s="233"/>
      <c r="B84" s="160" t="s">
        <v>1910</v>
      </c>
      <c r="C84" s="233"/>
      <c r="D84" s="244">
        <v>697.73</v>
      </c>
      <c r="E84" s="233"/>
      <c r="F84" s="157" t="s">
        <v>2003</v>
      </c>
      <c r="G84" s="233"/>
      <c r="H84" s="243"/>
      <c r="I84" s="233"/>
    </row>
    <row r="85" spans="1:9" s="214" customFormat="1" ht="15.75" x14ac:dyDescent="0.25">
      <c r="A85" s="233"/>
      <c r="B85" s="143" t="str">
        <f>LEFT(B84,SEARCH(",",B84))&amp;" valor"</f>
        <v>Mármol (2515), valor</v>
      </c>
      <c r="C85" s="233"/>
      <c r="D85" s="244">
        <v>16068721.9</v>
      </c>
      <c r="E85" s="233"/>
      <c r="F85" s="158" t="s">
        <v>1048</v>
      </c>
      <c r="G85" s="233"/>
      <c r="H85" s="247"/>
      <c r="I85" s="233"/>
    </row>
    <row r="86" spans="1:9" s="214" customFormat="1" ht="31.5" x14ac:dyDescent="0.25">
      <c r="A86" s="233"/>
      <c r="B86" s="160" t="s">
        <v>1925</v>
      </c>
      <c r="C86" s="233"/>
      <c r="D86" s="244">
        <v>43861</v>
      </c>
      <c r="E86" s="233"/>
      <c r="F86" s="157" t="s">
        <v>2003</v>
      </c>
      <c r="G86" s="233"/>
      <c r="H86" s="243" t="s">
        <v>2011</v>
      </c>
      <c r="I86" s="233"/>
    </row>
    <row r="87" spans="1:9" s="214" customFormat="1" ht="31.5" x14ac:dyDescent="0.25">
      <c r="A87" s="233"/>
      <c r="B87" s="143" t="str">
        <f>LEFT(B86,SEARCH(",",B86))&amp;" valor"</f>
        <v>Materias minerales no expresadas ni comprendidas en otra parte. (2530), valor</v>
      </c>
      <c r="C87" s="233"/>
      <c r="D87" s="244">
        <v>64782697</v>
      </c>
      <c r="E87" s="233"/>
      <c r="F87" s="158" t="s">
        <v>1048</v>
      </c>
      <c r="G87" s="233"/>
      <c r="H87" s="247" t="s">
        <v>2011</v>
      </c>
      <c r="I87" s="233"/>
    </row>
    <row r="88" spans="1:9" s="214" customFormat="1" ht="15.75" x14ac:dyDescent="0.25">
      <c r="A88" s="233"/>
      <c r="B88" s="160" t="s">
        <v>1941</v>
      </c>
      <c r="C88" s="233"/>
      <c r="D88" s="244">
        <v>5603.23</v>
      </c>
      <c r="E88" s="233"/>
      <c r="F88" s="157" t="s">
        <v>2003</v>
      </c>
      <c r="G88" s="233"/>
      <c r="H88" s="243" t="s">
        <v>2012</v>
      </c>
      <c r="I88" s="233"/>
    </row>
    <row r="89" spans="1:9" s="214" customFormat="1" ht="15.75" x14ac:dyDescent="0.25">
      <c r="A89" s="233"/>
      <c r="B89" s="143" t="str">
        <f>LEFT(B88,SEARCH(",",B88))&amp;" valor"</f>
        <v>Demás minerales (2617), valor</v>
      </c>
      <c r="C89" s="233"/>
      <c r="D89" s="244">
        <v>64521193.450000003</v>
      </c>
      <c r="E89" s="233"/>
      <c r="F89" s="158" t="s">
        <v>1048</v>
      </c>
      <c r="G89" s="233"/>
      <c r="H89" s="247" t="s">
        <v>2012</v>
      </c>
      <c r="I89" s="233"/>
    </row>
    <row r="90" spans="1:9" s="214" customFormat="1" ht="31.5" x14ac:dyDescent="0.25">
      <c r="A90" s="233"/>
      <c r="B90" s="160" t="s">
        <v>1925</v>
      </c>
      <c r="C90" s="233"/>
      <c r="D90" s="244">
        <v>485476</v>
      </c>
      <c r="E90" s="233"/>
      <c r="F90" s="157" t="s">
        <v>2003</v>
      </c>
      <c r="G90" s="233"/>
      <c r="H90" s="243" t="s">
        <v>2013</v>
      </c>
      <c r="I90" s="233"/>
    </row>
    <row r="91" spans="1:9" s="214" customFormat="1" ht="31.5" x14ac:dyDescent="0.25">
      <c r="A91" s="233"/>
      <c r="B91" s="143" t="str">
        <f>LEFT(B90,SEARCH(",",B90))&amp;" valor"</f>
        <v>Materias minerales no expresadas ni comprendidas en otra parte. (2530), valor</v>
      </c>
      <c r="C91" s="233"/>
      <c r="D91" s="244">
        <v>283032508</v>
      </c>
      <c r="E91" s="233"/>
      <c r="F91" s="158" t="s">
        <v>1048</v>
      </c>
      <c r="G91" s="233"/>
      <c r="H91" s="247" t="s">
        <v>2013</v>
      </c>
      <c r="I91" s="233"/>
    </row>
    <row r="92" spans="1:9" s="214" customFormat="1" ht="15.75" x14ac:dyDescent="0.25">
      <c r="A92" s="233"/>
      <c r="B92" s="160" t="s">
        <v>1915</v>
      </c>
      <c r="C92" s="233"/>
      <c r="D92" s="244">
        <v>82896.39</v>
      </c>
      <c r="E92" s="233"/>
      <c r="F92" s="157" t="s">
        <v>2003</v>
      </c>
      <c r="G92" s="233"/>
      <c r="H92" s="243"/>
      <c r="I92" s="233"/>
    </row>
    <row r="93" spans="1:9" s="214" customFormat="1" ht="15.75" x14ac:dyDescent="0.25">
      <c r="A93" s="233"/>
      <c r="B93" s="143" t="str">
        <f>LEFT(B92,SEARCH(",",B92))&amp;" valor"</f>
        <v>Yeso natural (2520), valor</v>
      </c>
      <c r="C93" s="233"/>
      <c r="D93" s="244">
        <v>72368548.469999999</v>
      </c>
      <c r="E93" s="233"/>
      <c r="F93" s="158" t="s">
        <v>1048</v>
      </c>
      <c r="G93" s="233"/>
      <c r="H93" s="247"/>
      <c r="I93" s="233"/>
    </row>
    <row r="94" spans="1:9" s="214" customFormat="1" ht="15.75" x14ac:dyDescent="0.25">
      <c r="A94" s="233"/>
      <c r="B94" s="160" t="s">
        <v>1896</v>
      </c>
      <c r="C94" s="233"/>
      <c r="D94" s="244">
        <v>11364</v>
      </c>
      <c r="E94" s="233"/>
      <c r="F94" s="157" t="s">
        <v>2003</v>
      </c>
      <c r="G94" s="233"/>
      <c r="H94" s="243" t="s">
        <v>2020</v>
      </c>
      <c r="I94" s="233"/>
    </row>
    <row r="95" spans="1:9" s="214" customFormat="1" ht="15.75" x14ac:dyDescent="0.25">
      <c r="A95" s="233"/>
      <c r="B95" s="143" t="str">
        <f>LEFT(B94,SEARCH(",",B94))&amp;" valor"</f>
        <v>Sal y cloruro de sodio puro (2501), valor</v>
      </c>
      <c r="C95" s="233"/>
      <c r="D95" s="255">
        <v>0</v>
      </c>
      <c r="E95" s="233"/>
      <c r="F95" s="158" t="s">
        <v>1048</v>
      </c>
      <c r="G95" s="233"/>
      <c r="H95" s="247" t="s">
        <v>2054</v>
      </c>
      <c r="I95" s="233"/>
    </row>
    <row r="96" spans="1:9" s="214" customFormat="1" ht="15.75" x14ac:dyDescent="0.25">
      <c r="A96" s="233"/>
      <c r="B96" s="44"/>
      <c r="C96" s="233"/>
      <c r="D96" s="129"/>
      <c r="E96" s="233"/>
      <c r="F96" s="129"/>
      <c r="G96" s="233"/>
      <c r="H96" s="233"/>
      <c r="I96" s="233"/>
    </row>
    <row r="97" spans="1:9" s="214" customFormat="1" ht="15.75" x14ac:dyDescent="0.25">
      <c r="A97" s="233"/>
      <c r="B97" s="130" t="s">
        <v>1893</v>
      </c>
      <c r="C97" s="233"/>
      <c r="D97" s="230"/>
      <c r="E97" s="233"/>
      <c r="F97" s="230"/>
      <c r="G97" s="233"/>
      <c r="H97" s="275"/>
      <c r="I97" s="233"/>
    </row>
    <row r="98" spans="1:9" s="214" customFormat="1" ht="30.75" customHeight="1" x14ac:dyDescent="0.25">
      <c r="A98" s="233"/>
      <c r="B98" s="141" t="s">
        <v>1568</v>
      </c>
      <c r="C98" s="233"/>
      <c r="D98" s="157" t="s">
        <v>1726</v>
      </c>
      <c r="E98" s="233"/>
      <c r="F98" s="248" t="s">
        <v>1989</v>
      </c>
      <c r="G98" s="233"/>
      <c r="H98" s="243"/>
      <c r="I98" s="233"/>
    </row>
    <row r="99" spans="1:9" s="214" customFormat="1" ht="28.5" x14ac:dyDescent="0.25">
      <c r="A99" s="233"/>
      <c r="B99" s="141" t="s">
        <v>1569</v>
      </c>
      <c r="C99" s="233"/>
      <c r="D99" s="157" t="s">
        <v>1726</v>
      </c>
      <c r="E99" s="233"/>
      <c r="F99" s="248" t="s">
        <v>1989</v>
      </c>
      <c r="G99" s="233"/>
      <c r="H99" s="243"/>
      <c r="I99" s="233"/>
    </row>
    <row r="100" spans="1:9" s="214" customFormat="1" ht="15.75" x14ac:dyDescent="0.25">
      <c r="A100" s="233"/>
      <c r="B100" s="160" t="s">
        <v>1564</v>
      </c>
      <c r="C100" s="233"/>
      <c r="D100" s="244">
        <v>1078158.19</v>
      </c>
      <c r="E100" s="233"/>
      <c r="F100" s="157" t="s">
        <v>1381</v>
      </c>
      <c r="G100" s="233"/>
      <c r="H100" s="243"/>
      <c r="I100" s="233"/>
    </row>
    <row r="101" spans="1:9" s="214" customFormat="1" ht="15.75" x14ac:dyDescent="0.25">
      <c r="A101" s="233"/>
      <c r="B101" s="142" t="str">
        <f>LEFT(B100,SEARCH(",",B100))&amp;" valor"</f>
        <v>Oro (7108), valor</v>
      </c>
      <c r="C101" s="233"/>
      <c r="D101" s="244">
        <v>1360600000</v>
      </c>
      <c r="E101" s="233"/>
      <c r="F101" s="157" t="s">
        <v>1177</v>
      </c>
      <c r="G101" s="233"/>
      <c r="H101" s="243" t="s">
        <v>1636</v>
      </c>
      <c r="I101" s="233"/>
    </row>
    <row r="102" spans="1:9" s="214" customFormat="1" ht="15.75" x14ac:dyDescent="0.25">
      <c r="A102" s="233"/>
      <c r="B102" s="160" t="s">
        <v>1565</v>
      </c>
      <c r="C102" s="233"/>
      <c r="D102" s="244">
        <v>5460745.1100000003</v>
      </c>
      <c r="E102" s="233"/>
      <c r="F102" s="157" t="s">
        <v>1381</v>
      </c>
      <c r="G102" s="233"/>
      <c r="H102" s="243"/>
      <c r="I102" s="233"/>
    </row>
    <row r="103" spans="1:9" s="214" customFormat="1" ht="15.75" x14ac:dyDescent="0.25">
      <c r="A103" s="233"/>
      <c r="B103" s="142" t="str">
        <f>LEFT(B102,SEARCH(",",B102))&amp;" valor"</f>
        <v>Plata (7106), valor</v>
      </c>
      <c r="C103" s="233"/>
      <c r="D103" s="244">
        <v>96000000</v>
      </c>
      <c r="E103" s="233"/>
      <c r="F103" s="157" t="s">
        <v>1177</v>
      </c>
      <c r="G103" s="233"/>
      <c r="H103" s="243" t="s">
        <v>1636</v>
      </c>
      <c r="I103" s="233"/>
    </row>
    <row r="104" spans="1:9" s="214" customFormat="1" ht="15.75" x14ac:dyDescent="0.25">
      <c r="A104" s="233"/>
      <c r="B104" s="160" t="s">
        <v>1566</v>
      </c>
      <c r="C104" s="233"/>
      <c r="D104" s="244">
        <v>9217</v>
      </c>
      <c r="E104" s="233"/>
      <c r="F104" s="157" t="s">
        <v>2005</v>
      </c>
      <c r="G104" s="233"/>
      <c r="H104" s="243"/>
      <c r="I104" s="233"/>
    </row>
    <row r="105" spans="1:9" s="214" customFormat="1" ht="15.75" x14ac:dyDescent="0.25">
      <c r="A105" s="233"/>
      <c r="B105" s="142" t="str">
        <f>LEFT(B104,SEARCH(",",B104))&amp;" valor"</f>
        <v>Cobre (2603), valor</v>
      </c>
      <c r="C105" s="233"/>
      <c r="D105" s="244">
        <v>59800000</v>
      </c>
      <c r="E105" s="233"/>
      <c r="F105" s="157" t="s">
        <v>1177</v>
      </c>
      <c r="G105" s="233"/>
      <c r="H105" s="243" t="s">
        <v>1636</v>
      </c>
      <c r="I105" s="233"/>
    </row>
    <row r="106" spans="1:9" s="214" customFormat="1" ht="15.75" x14ac:dyDescent="0.25">
      <c r="A106" s="233"/>
      <c r="B106" s="160" t="s">
        <v>1932</v>
      </c>
      <c r="C106" s="233"/>
      <c r="D106" s="244">
        <v>2806.09</v>
      </c>
      <c r="E106" s="233"/>
      <c r="F106" s="157" t="s">
        <v>2005</v>
      </c>
      <c r="G106" s="233"/>
      <c r="H106" s="243"/>
      <c r="I106" s="233"/>
    </row>
    <row r="107" spans="1:9" s="214" customFormat="1" ht="15.75" x14ac:dyDescent="0.25">
      <c r="A107" s="233"/>
      <c r="B107" s="142" t="str">
        <f>LEFT(B106,SEARCH(",",B106))&amp;" valor"</f>
        <v>Zinc (2608), valor</v>
      </c>
      <c r="C107" s="233"/>
      <c r="D107" s="244">
        <v>9000000</v>
      </c>
      <c r="E107" s="233"/>
      <c r="F107" s="157" t="s">
        <v>1177</v>
      </c>
      <c r="G107" s="233"/>
      <c r="H107" s="243" t="s">
        <v>1636</v>
      </c>
      <c r="I107" s="233"/>
    </row>
    <row r="108" spans="1:9" s="214" customFormat="1" ht="15.75" x14ac:dyDescent="0.25">
      <c r="A108" s="233"/>
      <c r="B108" s="160" t="s">
        <v>1941</v>
      </c>
      <c r="C108" s="233"/>
      <c r="D108" s="244">
        <v>53540.1</v>
      </c>
      <c r="E108" s="233"/>
      <c r="F108" s="157" t="s">
        <v>2005</v>
      </c>
      <c r="G108" s="233"/>
      <c r="H108" s="243" t="s">
        <v>2014</v>
      </c>
      <c r="I108" s="233"/>
    </row>
    <row r="109" spans="1:9" s="214" customFormat="1" ht="15.75" x14ac:dyDescent="0.25">
      <c r="A109" s="233"/>
      <c r="B109" s="142" t="str">
        <f>LEFT(B108,SEARCH(",",B108))&amp;" valor"</f>
        <v>Demás minerales (2617), valor</v>
      </c>
      <c r="C109" s="233"/>
      <c r="D109" s="244">
        <v>233800000</v>
      </c>
      <c r="E109" s="233"/>
      <c r="F109" s="157" t="s">
        <v>1177</v>
      </c>
      <c r="G109" s="233"/>
      <c r="H109" s="243" t="s">
        <v>2014</v>
      </c>
      <c r="I109" s="233"/>
    </row>
    <row r="110" spans="1:9" s="214" customFormat="1" ht="15.75" x14ac:dyDescent="0.25">
      <c r="A110" s="233"/>
      <c r="B110" s="160" t="s">
        <v>1941</v>
      </c>
      <c r="C110" s="233"/>
      <c r="D110" s="244">
        <v>6525.98</v>
      </c>
      <c r="E110" s="233"/>
      <c r="F110" s="157" t="s">
        <v>1631</v>
      </c>
      <c r="G110" s="233"/>
      <c r="H110" s="243" t="s">
        <v>2015</v>
      </c>
      <c r="I110" s="233"/>
    </row>
    <row r="111" spans="1:9" s="214" customFormat="1" ht="15.75" x14ac:dyDescent="0.25">
      <c r="A111" s="233"/>
      <c r="B111" s="142" t="str">
        <f>LEFT(B110,SEARCH(",",B110))&amp;" valor"</f>
        <v>Demás minerales (2617), valor</v>
      </c>
      <c r="C111" s="233"/>
      <c r="D111" s="244">
        <v>200000</v>
      </c>
      <c r="E111" s="233"/>
      <c r="F111" s="157" t="s">
        <v>1177</v>
      </c>
      <c r="G111" s="233"/>
      <c r="H111" s="243" t="s">
        <v>2015</v>
      </c>
      <c r="I111" s="233"/>
    </row>
    <row r="112" spans="1:9" s="214" customFormat="1" ht="16.5" customHeight="1" x14ac:dyDescent="0.25">
      <c r="A112" s="233"/>
      <c r="B112" s="160" t="s">
        <v>1898</v>
      </c>
      <c r="C112" s="233"/>
      <c r="D112" s="157">
        <v>16.66</v>
      </c>
      <c r="E112" s="233"/>
      <c r="F112" s="157" t="s">
        <v>2005</v>
      </c>
      <c r="G112" s="233"/>
      <c r="H112" s="243" t="s">
        <v>2046</v>
      </c>
      <c r="I112" s="233"/>
    </row>
    <row r="113" spans="1:9" s="214" customFormat="1" ht="15.75" x14ac:dyDescent="0.25">
      <c r="A113" s="233"/>
      <c r="B113" s="142" t="str">
        <f>LEFT(B112,SEARCH(",",B112))&amp;" valor"</f>
        <v>Azufre de cualquier clase (2503), valor</v>
      </c>
      <c r="C113" s="233"/>
      <c r="D113" s="244">
        <v>99179.76</v>
      </c>
      <c r="E113" s="233"/>
      <c r="F113" s="157" t="s">
        <v>1177</v>
      </c>
      <c r="G113" s="233"/>
      <c r="H113" s="243" t="s">
        <v>2046</v>
      </c>
      <c r="I113" s="233"/>
    </row>
    <row r="114" spans="1:9" s="214" customFormat="1" ht="15.75" x14ac:dyDescent="0.25">
      <c r="A114" s="233"/>
      <c r="B114" s="160" t="s">
        <v>1900</v>
      </c>
      <c r="C114" s="233"/>
      <c r="D114" s="244">
        <v>90086.88</v>
      </c>
      <c r="E114" s="233"/>
      <c r="F114" s="157" t="s">
        <v>2005</v>
      </c>
      <c r="G114" s="233"/>
      <c r="H114" s="243" t="s">
        <v>2051</v>
      </c>
      <c r="I114" s="233"/>
    </row>
    <row r="115" spans="1:9" s="214" customFormat="1" ht="15.75" x14ac:dyDescent="0.25">
      <c r="A115" s="233"/>
      <c r="B115" s="142" t="str">
        <f>LEFT(B114,SEARCH(",",B114))&amp;" valor"</f>
        <v>Arenas naturales de cualquier clase (2505), valor</v>
      </c>
      <c r="C115" s="233"/>
      <c r="D115" s="244">
        <v>1203536.31</v>
      </c>
      <c r="E115" s="233"/>
      <c r="F115" s="157" t="s">
        <v>1177</v>
      </c>
      <c r="G115" s="233"/>
      <c r="H115" s="243" t="s">
        <v>2051</v>
      </c>
      <c r="I115" s="233"/>
    </row>
    <row r="116" spans="1:9" s="214" customFormat="1" ht="15.75" x14ac:dyDescent="0.25">
      <c r="A116" s="233"/>
      <c r="B116" s="160" t="s">
        <v>1903</v>
      </c>
      <c r="C116" s="233"/>
      <c r="D116" s="157">
        <v>122.6</v>
      </c>
      <c r="E116" s="233"/>
      <c r="F116" s="157" t="s">
        <v>2005</v>
      </c>
      <c r="G116" s="233"/>
      <c r="H116" s="243" t="s">
        <v>2007</v>
      </c>
      <c r="I116" s="233"/>
    </row>
    <row r="117" spans="1:9" s="214" customFormat="1" ht="15.75" x14ac:dyDescent="0.25">
      <c r="A117" s="233"/>
      <c r="B117" s="142" t="str">
        <f>LEFT(B116,SEARCH(",",B116))&amp;" valor"</f>
        <v>Las demás arcillas (2508), valor</v>
      </c>
      <c r="C117" s="233"/>
      <c r="D117" s="244">
        <v>112593.09</v>
      </c>
      <c r="E117" s="233"/>
      <c r="F117" s="157" t="s">
        <v>1177</v>
      </c>
      <c r="G117" s="233"/>
      <c r="H117" s="243" t="s">
        <v>2007</v>
      </c>
      <c r="I117" s="233"/>
    </row>
    <row r="118" spans="1:9" s="214" customFormat="1" ht="15.75" x14ac:dyDescent="0.25">
      <c r="A118" s="233"/>
      <c r="B118" s="160" t="s">
        <v>1941</v>
      </c>
      <c r="C118" s="233"/>
      <c r="D118" s="244">
        <v>4945.49</v>
      </c>
      <c r="E118" s="233"/>
      <c r="F118" s="157" t="s">
        <v>2005</v>
      </c>
      <c r="G118" s="233"/>
      <c r="H118" s="243" t="s">
        <v>2052</v>
      </c>
      <c r="I118" s="233"/>
    </row>
    <row r="119" spans="1:9" s="214" customFormat="1" ht="15.75" x14ac:dyDescent="0.25">
      <c r="A119" s="233"/>
      <c r="B119" s="142" t="str">
        <f>LEFT(B118,SEARCH(",",B118))&amp;" valor"</f>
        <v>Demás minerales (2617), valor</v>
      </c>
      <c r="C119" s="233"/>
      <c r="D119" s="244">
        <v>3638830.34</v>
      </c>
      <c r="E119" s="233"/>
      <c r="F119" s="157" t="s">
        <v>1177</v>
      </c>
      <c r="G119" s="233"/>
      <c r="H119" s="243" t="s">
        <v>2052</v>
      </c>
      <c r="I119" s="233"/>
    </row>
    <row r="120" spans="1:9" s="214" customFormat="1" ht="15.75" x14ac:dyDescent="0.25">
      <c r="A120" s="233"/>
      <c r="B120" s="160" t="s">
        <v>1910</v>
      </c>
      <c r="C120" s="233"/>
      <c r="D120" s="244">
        <v>86.56</v>
      </c>
      <c r="E120" s="233"/>
      <c r="F120" s="157" t="s">
        <v>2005</v>
      </c>
      <c r="G120" s="233"/>
      <c r="H120" s="243"/>
      <c r="I120" s="233"/>
    </row>
    <row r="121" spans="1:9" s="214" customFormat="1" ht="15.75" x14ac:dyDescent="0.25">
      <c r="A121" s="233"/>
      <c r="B121" s="142" t="str">
        <f>LEFT(B120,SEARCH(",",B120))&amp;" valor"</f>
        <v>Mármol (2515), valor</v>
      </c>
      <c r="C121" s="233"/>
      <c r="D121" s="244">
        <v>63654.6</v>
      </c>
      <c r="E121" s="233"/>
      <c r="F121" s="157" t="s">
        <v>1177</v>
      </c>
      <c r="G121" s="233"/>
      <c r="H121" s="243"/>
      <c r="I121" s="233"/>
    </row>
    <row r="122" spans="1:9" s="214" customFormat="1" ht="15.75" x14ac:dyDescent="0.25">
      <c r="A122" s="233"/>
      <c r="B122" s="160" t="s">
        <v>1915</v>
      </c>
      <c r="C122" s="233"/>
      <c r="D122" s="244">
        <v>53039.92</v>
      </c>
      <c r="E122" s="233"/>
      <c r="F122" s="157" t="s">
        <v>2005</v>
      </c>
      <c r="G122" s="233"/>
      <c r="H122" s="243" t="s">
        <v>2053</v>
      </c>
      <c r="I122" s="233"/>
    </row>
    <row r="123" spans="1:9" s="214" customFormat="1" ht="15.75" x14ac:dyDescent="0.25">
      <c r="A123" s="233"/>
      <c r="B123" s="142" t="str">
        <f>LEFT(B122,SEARCH(",",B122))&amp;" valor"</f>
        <v>Yeso natural (2520), valor</v>
      </c>
      <c r="C123" s="233"/>
      <c r="D123" s="244">
        <v>821816.71</v>
      </c>
      <c r="E123" s="233"/>
      <c r="F123" s="157" t="s">
        <v>1177</v>
      </c>
      <c r="G123" s="233"/>
      <c r="H123" s="243" t="s">
        <v>2053</v>
      </c>
      <c r="I123" s="233"/>
    </row>
    <row r="124" spans="1:9" s="214" customFormat="1" ht="15.75" x14ac:dyDescent="0.25">
      <c r="A124" s="233"/>
      <c r="B124" s="160" t="s">
        <v>1941</v>
      </c>
      <c r="C124" s="233"/>
      <c r="D124" s="244">
        <v>34982.160000000003</v>
      </c>
      <c r="E124" s="233"/>
      <c r="F124" s="157" t="s">
        <v>2005</v>
      </c>
      <c r="G124" s="233"/>
      <c r="H124" s="243" t="s">
        <v>2047</v>
      </c>
      <c r="I124" s="233"/>
    </row>
    <row r="125" spans="1:9" s="214" customFormat="1" ht="15.75" x14ac:dyDescent="0.25">
      <c r="A125" s="233"/>
      <c r="B125" s="142" t="str">
        <f>LEFT(B124,SEARCH(",",B124))&amp;" valor"</f>
        <v>Demás minerales (2617), valor</v>
      </c>
      <c r="C125" s="233"/>
      <c r="D125" s="244">
        <v>3482351.56</v>
      </c>
      <c r="E125" s="233"/>
      <c r="F125" s="157" t="s">
        <v>1177</v>
      </c>
      <c r="G125" s="233"/>
      <c r="H125" s="243" t="s">
        <v>2047</v>
      </c>
      <c r="I125" s="233"/>
    </row>
    <row r="126" spans="1:9" s="214" customFormat="1" ht="15.75" x14ac:dyDescent="0.25">
      <c r="A126" s="233"/>
      <c r="B126" s="160" t="s">
        <v>1941</v>
      </c>
      <c r="C126" s="233"/>
      <c r="D126" s="244">
        <v>5005.33</v>
      </c>
      <c r="E126" s="233"/>
      <c r="F126" s="157" t="s">
        <v>2005</v>
      </c>
      <c r="G126" s="233"/>
      <c r="H126" s="243" t="s">
        <v>2048</v>
      </c>
      <c r="I126" s="233"/>
    </row>
    <row r="127" spans="1:9" s="214" customFormat="1" ht="15.75" x14ac:dyDescent="0.25">
      <c r="A127" s="233"/>
      <c r="B127" s="142" t="str">
        <f>LEFT(B126,SEARCH(",",B126))&amp;" valor"</f>
        <v>Demás minerales (2617), valor</v>
      </c>
      <c r="C127" s="233"/>
      <c r="D127" s="244">
        <v>1057716.78</v>
      </c>
      <c r="E127" s="233"/>
      <c r="F127" s="157" t="s">
        <v>1177</v>
      </c>
      <c r="G127" s="233"/>
      <c r="H127" s="243" t="s">
        <v>2048</v>
      </c>
      <c r="I127" s="233"/>
    </row>
    <row r="128" spans="1:9" s="214" customFormat="1" ht="15.75" x14ac:dyDescent="0.25">
      <c r="A128" s="233"/>
      <c r="B128" s="160" t="s">
        <v>1941</v>
      </c>
      <c r="C128" s="233"/>
      <c r="D128" s="244">
        <v>12615.17</v>
      </c>
      <c r="E128" s="233"/>
      <c r="F128" s="157" t="s">
        <v>2005</v>
      </c>
      <c r="G128" s="233"/>
      <c r="H128" s="243" t="s">
        <v>2049</v>
      </c>
      <c r="I128" s="233"/>
    </row>
    <row r="129" spans="1:9" s="214" customFormat="1" ht="15.75" x14ac:dyDescent="0.25">
      <c r="A129" s="233"/>
      <c r="B129" s="142" t="str">
        <f>LEFT(B128,SEARCH(",",B128))&amp;" valor"</f>
        <v>Demás minerales (2617), valor</v>
      </c>
      <c r="C129" s="233"/>
      <c r="D129" s="244">
        <v>627654.66</v>
      </c>
      <c r="E129" s="233"/>
      <c r="F129" s="157" t="s">
        <v>1177</v>
      </c>
      <c r="G129" s="233"/>
      <c r="H129" s="243" t="s">
        <v>2049</v>
      </c>
      <c r="I129" s="233"/>
    </row>
    <row r="130" spans="1:9" s="214" customFormat="1" ht="15.75" x14ac:dyDescent="0.25">
      <c r="A130" s="233"/>
      <c r="B130" s="160" t="s">
        <v>1900</v>
      </c>
      <c r="C130" s="233"/>
      <c r="D130" s="157"/>
      <c r="E130" s="233"/>
      <c r="F130" s="157"/>
      <c r="G130" s="233"/>
      <c r="H130" s="243"/>
      <c r="I130" s="233"/>
    </row>
    <row r="131" spans="1:9" s="214" customFormat="1" ht="15.75" x14ac:dyDescent="0.25">
      <c r="A131" s="233"/>
      <c r="B131" s="143" t="str">
        <f>LEFT(B112,SEARCH(",",B112))&amp;" valor"</f>
        <v>Azufre de cualquier clase (2503), valor</v>
      </c>
      <c r="C131" s="233"/>
      <c r="D131" s="246"/>
      <c r="E131" s="233"/>
      <c r="F131" s="158" t="s">
        <v>1177</v>
      </c>
      <c r="G131" s="233"/>
      <c r="H131" s="247"/>
      <c r="I131" s="233"/>
    </row>
    <row r="132" spans="1:9" s="214" customFormat="1" ht="15.75" x14ac:dyDescent="0.25">
      <c r="A132" s="233"/>
      <c r="B132" s="44"/>
      <c r="C132" s="233"/>
      <c r="D132" s="129"/>
      <c r="E132" s="233"/>
      <c r="F132" s="129"/>
      <c r="G132" s="233"/>
      <c r="H132" s="233"/>
      <c r="I132" s="233"/>
    </row>
    <row r="133" spans="1:9" s="214" customFormat="1" ht="15.75" x14ac:dyDescent="0.25">
      <c r="A133" s="233"/>
      <c r="B133" s="130" t="s">
        <v>1892</v>
      </c>
      <c r="C133" s="233"/>
      <c r="D133" s="230"/>
      <c r="E133" s="233"/>
      <c r="F133" s="145"/>
      <c r="G133" s="233"/>
      <c r="H133" s="275"/>
      <c r="I133" s="233"/>
    </row>
    <row r="134" spans="1:9" s="214" customFormat="1" ht="31.5" x14ac:dyDescent="0.25">
      <c r="A134" s="233"/>
      <c r="B134" s="141" t="s">
        <v>1570</v>
      </c>
      <c r="C134" s="233"/>
      <c r="D134" s="157" t="s">
        <v>1726</v>
      </c>
      <c r="E134" s="233"/>
      <c r="F134" s="248" t="s">
        <v>2021</v>
      </c>
      <c r="G134" s="233"/>
      <c r="H134" s="243"/>
      <c r="I134" s="233"/>
    </row>
    <row r="135" spans="1:9" s="214" customFormat="1" ht="31.5" x14ac:dyDescent="0.25">
      <c r="A135" s="233"/>
      <c r="B135" s="146" t="s">
        <v>1571</v>
      </c>
      <c r="C135" s="233"/>
      <c r="D135" s="157" t="s">
        <v>1726</v>
      </c>
      <c r="E135" s="233"/>
      <c r="F135" s="248" t="s">
        <v>1990</v>
      </c>
      <c r="G135" s="233"/>
      <c r="H135" s="243"/>
      <c r="I135" s="233"/>
    </row>
    <row r="136" spans="1:9" s="214" customFormat="1" ht="47.25" x14ac:dyDescent="0.25">
      <c r="A136" s="233"/>
      <c r="B136" s="147" t="s">
        <v>1572</v>
      </c>
      <c r="C136" s="233"/>
      <c r="D136" s="148">
        <f>('Parte 5 - Datos de empresas'!J63/'Parte 4 - Ingresos del gobierno'!J66)</f>
        <v>0.97929134227662729</v>
      </c>
      <c r="E136" s="233"/>
      <c r="F136" s="149" t="s">
        <v>1633</v>
      </c>
      <c r="G136" s="233"/>
      <c r="H136" s="247"/>
      <c r="I136" s="233"/>
    </row>
    <row r="137" spans="1:9" s="214" customFormat="1" ht="15.75" x14ac:dyDescent="0.25">
      <c r="A137" s="233"/>
      <c r="B137" s="44"/>
      <c r="C137" s="233"/>
      <c r="D137" s="129"/>
      <c r="E137" s="233"/>
      <c r="F137" s="129"/>
      <c r="G137" s="233"/>
      <c r="H137" s="233"/>
      <c r="I137" s="233"/>
    </row>
    <row r="138" spans="1:9" s="214" customFormat="1" ht="15.75" x14ac:dyDescent="0.25">
      <c r="A138" s="233"/>
      <c r="B138" s="130" t="s">
        <v>1891</v>
      </c>
      <c r="C138" s="233"/>
      <c r="D138" s="145"/>
      <c r="E138" s="233"/>
      <c r="F138" s="145"/>
      <c r="G138" s="233"/>
      <c r="H138" s="275"/>
      <c r="I138" s="233"/>
    </row>
    <row r="139" spans="1:9" s="214" customFormat="1" ht="31.5" x14ac:dyDescent="0.25">
      <c r="A139" s="233"/>
      <c r="B139" s="146" t="s">
        <v>1573</v>
      </c>
      <c r="C139" s="233"/>
      <c r="D139" s="157" t="s">
        <v>1724</v>
      </c>
      <c r="E139" s="233"/>
      <c r="F139" s="248" t="s">
        <v>1990</v>
      </c>
      <c r="G139" s="233"/>
      <c r="H139" s="243" t="s">
        <v>2022</v>
      </c>
      <c r="I139" s="233"/>
    </row>
    <row r="140" spans="1:9" s="214" customFormat="1" ht="15.75" x14ac:dyDescent="0.25">
      <c r="A140" s="233"/>
      <c r="B140" s="198" t="s">
        <v>1574</v>
      </c>
      <c r="C140" s="279"/>
      <c r="D140" s="131"/>
      <c r="E140" s="279"/>
      <c r="F140" s="131"/>
      <c r="G140" s="233"/>
      <c r="H140" s="243"/>
      <c r="I140" s="233"/>
    </row>
    <row r="141" spans="1:9" s="214" customFormat="1" ht="15.75" x14ac:dyDescent="0.25">
      <c r="A141" s="233"/>
      <c r="B141" s="160" t="s">
        <v>1562</v>
      </c>
      <c r="C141" s="233"/>
      <c r="D141" s="157" t="s">
        <v>1507</v>
      </c>
      <c r="E141" s="233"/>
      <c r="F141" s="157" t="s">
        <v>1629</v>
      </c>
      <c r="G141" s="233"/>
      <c r="H141" s="243"/>
      <c r="I141" s="233"/>
    </row>
    <row r="142" spans="1:9" s="214" customFormat="1" ht="15.75" x14ac:dyDescent="0.25">
      <c r="A142" s="233"/>
      <c r="B142" s="160" t="s">
        <v>1563</v>
      </c>
      <c r="C142" s="233"/>
      <c r="D142" s="157" t="s">
        <v>1507</v>
      </c>
      <c r="E142" s="233"/>
      <c r="F142" s="157" t="s">
        <v>1630</v>
      </c>
      <c r="G142" s="233"/>
      <c r="H142" s="243"/>
      <c r="I142" s="233"/>
    </row>
    <row r="143" spans="1:9" s="214" customFormat="1" ht="15.75" x14ac:dyDescent="0.25">
      <c r="A143" s="233"/>
      <c r="B143" s="199" t="s">
        <v>1567</v>
      </c>
      <c r="C143" s="280"/>
      <c r="D143" s="158" t="s">
        <v>1507</v>
      </c>
      <c r="E143" s="280"/>
      <c r="F143" s="158" t="s">
        <v>1631</v>
      </c>
      <c r="G143" s="233"/>
      <c r="H143" s="243"/>
      <c r="I143" s="233"/>
    </row>
    <row r="144" spans="1:9" s="214" customFormat="1" ht="15.75" x14ac:dyDescent="0.25">
      <c r="A144" s="233"/>
      <c r="B144" s="198" t="s">
        <v>1575</v>
      </c>
      <c r="C144" s="279"/>
      <c r="D144" s="131"/>
      <c r="E144" s="279"/>
      <c r="F144" s="131"/>
      <c r="G144" s="233"/>
      <c r="H144" s="243"/>
      <c r="I144" s="233"/>
    </row>
    <row r="145" spans="1:9" s="214" customFormat="1" ht="15.75" x14ac:dyDescent="0.25">
      <c r="A145" s="233"/>
      <c r="B145" s="160" t="s">
        <v>1562</v>
      </c>
      <c r="C145" s="233"/>
      <c r="D145" s="157" t="s">
        <v>1507</v>
      </c>
      <c r="E145" s="233"/>
      <c r="F145" s="157" t="s">
        <v>1629</v>
      </c>
      <c r="G145" s="233"/>
      <c r="H145" s="243"/>
      <c r="I145" s="233"/>
    </row>
    <row r="146" spans="1:9" s="214" customFormat="1" ht="15.75" x14ac:dyDescent="0.25">
      <c r="A146" s="233"/>
      <c r="B146" s="142" t="str">
        <f>LEFT(B145,SEARCH(",",B145))&amp;" valor"</f>
        <v>Petróleo crudo (2709), valor</v>
      </c>
      <c r="C146" s="233"/>
      <c r="D146" s="157" t="s">
        <v>1507</v>
      </c>
      <c r="E146" s="233"/>
      <c r="F146" s="157" t="s">
        <v>1177</v>
      </c>
      <c r="G146" s="233"/>
      <c r="H146" s="243" t="s">
        <v>1636</v>
      </c>
      <c r="I146" s="233"/>
    </row>
    <row r="147" spans="1:9" s="214" customFormat="1" ht="15.75" x14ac:dyDescent="0.25">
      <c r="A147" s="233"/>
      <c r="B147" s="160" t="s">
        <v>1563</v>
      </c>
      <c r="C147" s="233"/>
      <c r="D147" s="157" t="s">
        <v>1507</v>
      </c>
      <c r="E147" s="233"/>
      <c r="F147" s="157" t="s">
        <v>1630</v>
      </c>
      <c r="G147" s="233"/>
      <c r="H147" s="243"/>
      <c r="I147" s="233"/>
    </row>
    <row r="148" spans="1:9" s="214" customFormat="1" ht="15.75" x14ac:dyDescent="0.25">
      <c r="A148" s="233"/>
      <c r="B148" s="142" t="str">
        <f>LEFT(B147,SEARCH(",",B147))&amp;" valor"</f>
        <v>Gas natural (2711), valor</v>
      </c>
      <c r="C148" s="233"/>
      <c r="D148" s="157" t="s">
        <v>1507</v>
      </c>
      <c r="E148" s="233"/>
      <c r="F148" s="157" t="s">
        <v>1177</v>
      </c>
      <c r="G148" s="233"/>
      <c r="H148" s="243" t="s">
        <v>1636</v>
      </c>
      <c r="I148" s="233"/>
    </row>
    <row r="149" spans="1:9" s="214" customFormat="1" ht="15.75" x14ac:dyDescent="0.25">
      <c r="A149" s="233"/>
      <c r="B149" s="160" t="s">
        <v>1567</v>
      </c>
      <c r="C149" s="233"/>
      <c r="D149" s="157" t="s">
        <v>1507</v>
      </c>
      <c r="E149" s="233"/>
      <c r="F149" s="157" t="s">
        <v>1631</v>
      </c>
      <c r="G149" s="233"/>
      <c r="H149" s="243"/>
      <c r="I149" s="233"/>
    </row>
    <row r="150" spans="1:9" s="214" customFormat="1" ht="15.75" x14ac:dyDescent="0.25">
      <c r="A150" s="233"/>
      <c r="B150" s="142" t="str">
        <f>LEFT(B149,SEARCH(",",B149))&amp;" valor"</f>
        <v>Agregar productos básicos aquí, valor</v>
      </c>
      <c r="C150" s="233"/>
      <c r="D150" s="157" t="s">
        <v>1507</v>
      </c>
      <c r="E150" s="233"/>
      <c r="F150" s="157" t="s">
        <v>1177</v>
      </c>
      <c r="G150" s="233"/>
      <c r="H150" s="243" t="s">
        <v>1636</v>
      </c>
      <c r="I150" s="233"/>
    </row>
    <row r="151" spans="1:9" s="214" customFormat="1" ht="31.5" x14ac:dyDescent="0.25">
      <c r="A151" s="233"/>
      <c r="B151" s="197" t="s">
        <v>1576</v>
      </c>
      <c r="C151" s="280"/>
      <c r="D151" s="158" t="s">
        <v>1507</v>
      </c>
      <c r="E151" s="280"/>
      <c r="F151" s="158" t="s">
        <v>1177</v>
      </c>
      <c r="G151" s="280"/>
      <c r="H151" s="247"/>
      <c r="I151" s="233"/>
    </row>
    <row r="152" spans="1:9" s="214" customFormat="1" ht="15.75" x14ac:dyDescent="0.25">
      <c r="A152" s="233"/>
      <c r="B152" s="44"/>
      <c r="C152" s="233"/>
      <c r="D152" s="233"/>
      <c r="E152" s="233"/>
      <c r="F152" s="266"/>
      <c r="G152" s="233"/>
      <c r="H152" s="233"/>
      <c r="I152" s="233"/>
    </row>
    <row r="153" spans="1:9" s="214" customFormat="1" ht="15.95" customHeight="1" x14ac:dyDescent="0.25">
      <c r="A153" s="233"/>
      <c r="B153" s="130" t="s">
        <v>1890</v>
      </c>
      <c r="C153" s="233"/>
      <c r="D153" s="145"/>
      <c r="E153" s="233"/>
      <c r="F153" s="145"/>
      <c r="G153" s="233"/>
      <c r="H153" s="275"/>
      <c r="I153" s="233"/>
    </row>
    <row r="154" spans="1:9" s="214" customFormat="1" ht="31.5" x14ac:dyDescent="0.25">
      <c r="A154" s="233"/>
      <c r="B154" s="146" t="s">
        <v>1577</v>
      </c>
      <c r="C154" s="233"/>
      <c r="D154" s="157" t="s">
        <v>1724</v>
      </c>
      <c r="E154" s="233"/>
      <c r="F154" s="248" t="s">
        <v>1990</v>
      </c>
      <c r="G154" s="233"/>
      <c r="H154" s="243" t="s">
        <v>2022</v>
      </c>
      <c r="I154" s="233"/>
    </row>
    <row r="155" spans="1:9" s="214" customFormat="1" ht="30.75" customHeight="1" x14ac:dyDescent="0.25">
      <c r="A155" s="233"/>
      <c r="B155" s="151" t="s">
        <v>1578</v>
      </c>
      <c r="C155" s="233"/>
      <c r="D155" s="158" t="s">
        <v>1507</v>
      </c>
      <c r="E155" s="233"/>
      <c r="F155" s="158" t="s">
        <v>1177</v>
      </c>
      <c r="G155" s="233"/>
      <c r="H155" s="247"/>
      <c r="I155" s="233"/>
    </row>
    <row r="156" spans="1:9" s="214" customFormat="1" ht="15.75" x14ac:dyDescent="0.25">
      <c r="A156" s="233"/>
      <c r="B156" s="44"/>
      <c r="C156" s="233"/>
      <c r="D156" s="129"/>
      <c r="E156" s="233"/>
      <c r="F156" s="266"/>
      <c r="G156" s="233"/>
      <c r="H156" s="233"/>
      <c r="I156" s="233"/>
    </row>
    <row r="157" spans="1:9" s="214" customFormat="1" ht="15.75" x14ac:dyDescent="0.25">
      <c r="A157" s="233"/>
      <c r="B157" s="130" t="s">
        <v>1889</v>
      </c>
      <c r="C157" s="233"/>
      <c r="D157" s="145"/>
      <c r="E157" s="233"/>
      <c r="F157" s="145"/>
      <c r="G157" s="233"/>
      <c r="H157" s="275"/>
      <c r="I157" s="233"/>
    </row>
    <row r="158" spans="1:9" s="214" customFormat="1" ht="28.5" x14ac:dyDescent="0.25">
      <c r="A158" s="233"/>
      <c r="B158" s="146" t="s">
        <v>1579</v>
      </c>
      <c r="C158" s="233"/>
      <c r="D158" s="157" t="s">
        <v>1724</v>
      </c>
      <c r="E158" s="233"/>
      <c r="F158" s="248" t="s">
        <v>1990</v>
      </c>
      <c r="G158" s="233"/>
      <c r="H158" s="243" t="s">
        <v>2022</v>
      </c>
      <c r="I158" s="233"/>
    </row>
    <row r="159" spans="1:9" s="214" customFormat="1" ht="30.75" customHeight="1" x14ac:dyDescent="0.25">
      <c r="A159" s="233"/>
      <c r="B159" s="151" t="s">
        <v>1580</v>
      </c>
      <c r="C159" s="233"/>
      <c r="D159" s="158" t="s">
        <v>1507</v>
      </c>
      <c r="E159" s="233"/>
      <c r="F159" s="158" t="s">
        <v>1177</v>
      </c>
      <c r="G159" s="233"/>
      <c r="H159" s="247"/>
      <c r="I159" s="233"/>
    </row>
    <row r="160" spans="1:9" s="214" customFormat="1" ht="15.75" x14ac:dyDescent="0.25">
      <c r="A160" s="233"/>
      <c r="B160" s="44"/>
      <c r="C160" s="233"/>
      <c r="D160" s="129"/>
      <c r="E160" s="233"/>
      <c r="F160" s="266"/>
      <c r="G160" s="233"/>
      <c r="H160" s="233"/>
      <c r="I160" s="233"/>
    </row>
    <row r="161" spans="1:9" s="214" customFormat="1" ht="31.5" x14ac:dyDescent="0.25">
      <c r="A161" s="233"/>
      <c r="B161" s="130" t="s">
        <v>1888</v>
      </c>
      <c r="C161" s="233"/>
      <c r="D161" s="145"/>
      <c r="E161" s="233"/>
      <c r="F161" s="145"/>
      <c r="G161" s="233"/>
      <c r="I161" s="233"/>
    </row>
    <row r="162" spans="1:9" s="214" customFormat="1" ht="110.25" x14ac:dyDescent="0.25">
      <c r="A162" s="233"/>
      <c r="B162" s="146" t="s">
        <v>1581</v>
      </c>
      <c r="C162" s="233"/>
      <c r="D162" s="157" t="s">
        <v>1724</v>
      </c>
      <c r="E162" s="233"/>
      <c r="F162" s="249" t="s">
        <v>2100</v>
      </c>
      <c r="G162" s="233"/>
      <c r="H162" s="254" t="s">
        <v>2101</v>
      </c>
      <c r="I162" s="233"/>
    </row>
    <row r="163" spans="1:9" s="214" customFormat="1" ht="31.5" x14ac:dyDescent="0.25">
      <c r="A163" s="233"/>
      <c r="B163" s="151" t="s">
        <v>1582</v>
      </c>
      <c r="C163" s="233"/>
      <c r="D163" s="246">
        <v>5910449.9500000002</v>
      </c>
      <c r="E163" s="233"/>
      <c r="F163" s="158" t="s">
        <v>1048</v>
      </c>
      <c r="G163" s="233"/>
      <c r="H163" s="247"/>
      <c r="I163" s="233"/>
    </row>
    <row r="164" spans="1:9" s="214" customFormat="1" ht="15.75" x14ac:dyDescent="0.25">
      <c r="A164" s="233"/>
      <c r="B164" s="44"/>
      <c r="C164" s="233"/>
      <c r="D164" s="129"/>
      <c r="E164" s="233"/>
      <c r="F164" s="266"/>
      <c r="G164" s="233"/>
      <c r="H164" s="233"/>
      <c r="I164" s="233"/>
    </row>
    <row r="165" spans="1:9" s="214" customFormat="1" ht="15.75" x14ac:dyDescent="0.25">
      <c r="A165" s="233"/>
      <c r="B165" s="130" t="s">
        <v>1887</v>
      </c>
      <c r="C165" s="233"/>
      <c r="D165" s="145"/>
      <c r="E165" s="233"/>
      <c r="F165" s="145"/>
      <c r="G165" s="233"/>
      <c r="H165" s="275"/>
      <c r="I165" s="233"/>
    </row>
    <row r="166" spans="1:9" s="214" customFormat="1" ht="31.5" x14ac:dyDescent="0.25">
      <c r="A166" s="233"/>
      <c r="B166" s="146" t="str">
        <f>"¿El gobierno divulga información sobre"&amp;RIGHT(B165,LEN(B165)-SEARCH(":",B165,1))&amp;"?"</f>
        <v>¿El gobierno divulga información sobre Pagos directos subnacionales?</v>
      </c>
      <c r="C166" s="233"/>
      <c r="D166" s="157" t="s">
        <v>1726</v>
      </c>
      <c r="E166" s="233"/>
      <c r="F166" s="249" t="s">
        <v>1991</v>
      </c>
      <c r="G166" s="233"/>
      <c r="H166" s="243"/>
      <c r="I166" s="233"/>
    </row>
    <row r="167" spans="1:9" s="214" customFormat="1" ht="31.5" x14ac:dyDescent="0.25">
      <c r="A167" s="233"/>
      <c r="B167" s="151" t="s">
        <v>1583</v>
      </c>
      <c r="C167" s="233"/>
      <c r="D167" s="158">
        <v>0</v>
      </c>
      <c r="E167" s="233"/>
      <c r="F167" s="158" t="s">
        <v>1177</v>
      </c>
      <c r="G167" s="233"/>
      <c r="H167" s="247"/>
      <c r="I167" s="233"/>
    </row>
    <row r="168" spans="1:9" s="214" customFormat="1" ht="15.75" x14ac:dyDescent="0.25">
      <c r="A168" s="233"/>
      <c r="B168" s="44"/>
      <c r="C168" s="233"/>
      <c r="D168" s="129"/>
      <c r="E168" s="233"/>
      <c r="F168" s="266"/>
      <c r="G168" s="233"/>
      <c r="H168" s="233"/>
      <c r="I168" s="233"/>
    </row>
    <row r="169" spans="1:9" s="214" customFormat="1" ht="15.75" x14ac:dyDescent="0.25">
      <c r="A169" s="233"/>
      <c r="B169" s="130" t="s">
        <v>1886</v>
      </c>
      <c r="C169" s="233"/>
      <c r="D169" s="145"/>
      <c r="E169" s="233"/>
      <c r="F169" s="266"/>
      <c r="G169" s="233"/>
      <c r="H169" s="275"/>
      <c r="I169" s="233"/>
    </row>
    <row r="170" spans="1:9" s="214" customFormat="1" ht="31.5" x14ac:dyDescent="0.25">
      <c r="A170" s="233"/>
      <c r="B170" s="147" t="s">
        <v>1584</v>
      </c>
      <c r="C170" s="233"/>
      <c r="D170" s="239">
        <f>IFERROR(IF(_xlfn.DAYS('Parte 1 - Datos generales'!$E$24,'Parte 1 - Datos generales'!$E$20)/365&gt;0,_xlfn.DAYS('Parte 1 - Datos generales'!$E$24,'Parte 1 - Datos generales'!$E$20)/365,_xlfn.DAYS('Parte 1 - Datos generales'!$E$27,'Parte 1 - Datos generales'!$E$20)/365),"Calculado utilizando Parte 1 Datos generales")</f>
        <v>1.0821917808219179</v>
      </c>
      <c r="E170" s="233"/>
      <c r="F170" s="266"/>
      <c r="G170" s="233"/>
      <c r="H170" s="247"/>
      <c r="I170" s="233"/>
    </row>
    <row r="171" spans="1:9" s="214" customFormat="1" ht="15.75" x14ac:dyDescent="0.25">
      <c r="A171" s="233"/>
      <c r="B171" s="44"/>
      <c r="C171" s="233"/>
      <c r="D171" s="129"/>
      <c r="E171" s="233"/>
      <c r="F171" s="266"/>
      <c r="G171" s="233"/>
      <c r="H171" s="233"/>
      <c r="I171" s="233"/>
    </row>
    <row r="172" spans="1:9" s="214" customFormat="1" ht="15.75" x14ac:dyDescent="0.25">
      <c r="A172" s="233"/>
      <c r="B172" s="130" t="s">
        <v>1885</v>
      </c>
      <c r="C172" s="233"/>
      <c r="D172" s="145"/>
      <c r="E172" s="233"/>
      <c r="F172" s="145"/>
      <c r="G172" s="233"/>
      <c r="H172" s="275"/>
      <c r="I172" s="233"/>
    </row>
    <row r="173" spans="1:9" s="214" customFormat="1" ht="47.25" x14ac:dyDescent="0.25">
      <c r="A173" s="233"/>
      <c r="B173" s="141" t="s">
        <v>1585</v>
      </c>
      <c r="C173" s="233"/>
      <c r="D173" s="157" t="s">
        <v>1726</v>
      </c>
      <c r="E173" s="233"/>
      <c r="F173" s="248" t="s">
        <v>1992</v>
      </c>
      <c r="G173" s="233"/>
      <c r="H173" s="254"/>
      <c r="I173" s="233"/>
    </row>
    <row r="174" spans="1:9" s="214" customFormat="1" ht="31.5" x14ac:dyDescent="0.25">
      <c r="A174" s="233"/>
      <c r="B174" s="142" t="s">
        <v>1586</v>
      </c>
      <c r="C174" s="233"/>
      <c r="D174" s="302" t="s">
        <v>1727</v>
      </c>
      <c r="E174" s="233"/>
      <c r="F174" s="248" t="s">
        <v>2057</v>
      </c>
      <c r="G174" s="233"/>
      <c r="H174" s="247"/>
      <c r="I174" s="233"/>
    </row>
    <row r="175" spans="1:9" s="214" customFormat="1" ht="31.5" x14ac:dyDescent="0.25">
      <c r="A175" s="233"/>
      <c r="B175" s="141" t="s">
        <v>1587</v>
      </c>
      <c r="C175" s="233"/>
      <c r="D175" s="302" t="s">
        <v>1727</v>
      </c>
      <c r="E175" s="233"/>
      <c r="F175" s="248" t="s">
        <v>2057</v>
      </c>
      <c r="G175" s="233"/>
      <c r="H175" s="243" t="s">
        <v>2095</v>
      </c>
      <c r="I175" s="233"/>
    </row>
    <row r="176" spans="1:9" s="214" customFormat="1" ht="28.5" x14ac:dyDescent="0.25">
      <c r="A176" s="233"/>
      <c r="B176" s="134" t="s">
        <v>1588</v>
      </c>
      <c r="C176" s="233"/>
      <c r="D176" s="302" t="s">
        <v>1727</v>
      </c>
      <c r="E176" s="233"/>
      <c r="F176" s="248" t="s">
        <v>2057</v>
      </c>
      <c r="G176" s="233"/>
      <c r="H176" s="243"/>
      <c r="I176" s="233"/>
    </row>
    <row r="177" spans="1:9" s="214" customFormat="1" ht="28.5" x14ac:dyDescent="0.25">
      <c r="A177" s="233"/>
      <c r="B177" s="132" t="s">
        <v>1589</v>
      </c>
      <c r="C177" s="233"/>
      <c r="D177" s="302" t="s">
        <v>1727</v>
      </c>
      <c r="E177" s="233"/>
      <c r="F177" s="248" t="s">
        <v>2057</v>
      </c>
      <c r="G177" s="233"/>
      <c r="H177" s="243" t="s">
        <v>2095</v>
      </c>
      <c r="I177" s="233"/>
    </row>
    <row r="178" spans="1:9" s="214" customFormat="1" ht="28.5" x14ac:dyDescent="0.25">
      <c r="A178" s="233"/>
      <c r="B178" s="135" t="s">
        <v>1590</v>
      </c>
      <c r="C178" s="233"/>
      <c r="D178" s="303" t="s">
        <v>1727</v>
      </c>
      <c r="E178" s="233"/>
      <c r="F178" s="248" t="s">
        <v>2057</v>
      </c>
      <c r="G178" s="233"/>
      <c r="H178" s="247"/>
      <c r="I178" s="233"/>
    </row>
    <row r="179" spans="1:9" s="214" customFormat="1" ht="15.75" x14ac:dyDescent="0.25">
      <c r="A179" s="233"/>
      <c r="B179" s="44"/>
      <c r="C179" s="233"/>
      <c r="D179" s="129"/>
      <c r="E179" s="233"/>
      <c r="F179" s="266"/>
      <c r="G179" s="233"/>
      <c r="H179" s="233"/>
      <c r="I179" s="233"/>
    </row>
    <row r="180" spans="1:9" s="214" customFormat="1" ht="31.5" x14ac:dyDescent="0.25">
      <c r="A180" s="233"/>
      <c r="B180" s="130" t="s">
        <v>1884</v>
      </c>
      <c r="C180" s="233"/>
      <c r="D180" s="145"/>
      <c r="E180" s="233"/>
      <c r="F180" s="145"/>
      <c r="G180" s="233"/>
      <c r="H180" s="275"/>
      <c r="I180" s="233"/>
    </row>
    <row r="181" spans="1:9" s="214" customFormat="1" ht="47.25" x14ac:dyDescent="0.25">
      <c r="A181" s="233"/>
      <c r="B181" s="146" t="s">
        <v>1591</v>
      </c>
      <c r="C181" s="233"/>
      <c r="D181" s="302" t="s">
        <v>1726</v>
      </c>
      <c r="E181" s="233"/>
      <c r="F181" s="248" t="s">
        <v>1993</v>
      </c>
      <c r="G181" s="233"/>
      <c r="H181" s="243"/>
      <c r="I181" s="233"/>
    </row>
    <row r="182" spans="1:9" s="214" customFormat="1" ht="31.5" x14ac:dyDescent="0.25">
      <c r="A182" s="233"/>
      <c r="B182" s="151" t="s">
        <v>1592</v>
      </c>
      <c r="C182" s="233"/>
      <c r="D182" s="158" t="s">
        <v>1507</v>
      </c>
      <c r="E182" s="233"/>
      <c r="F182" s="161" t="str">
        <f>IF(D182=Lists!$K$4,"&lt; Ingresar dirección web de la fuente de los datos &gt;",IF(D182=Lists!$K$5,"&lt; Incluir referencia a sección del Informe EITI &gt;",IF(D182=Lists!$K$6,"&lt; Incluir referencia a elementos que prueban la inaplicabilidad &gt;","")))</f>
        <v/>
      </c>
      <c r="G182" s="233"/>
      <c r="H182" s="247"/>
      <c r="I182" s="233"/>
    </row>
    <row r="183" spans="1:9" s="214" customFormat="1" ht="15.75" x14ac:dyDescent="0.25">
      <c r="A183" s="233"/>
      <c r="B183" s="44"/>
      <c r="C183" s="233"/>
      <c r="D183" s="129"/>
      <c r="E183" s="233"/>
      <c r="F183" s="266"/>
      <c r="G183" s="233"/>
      <c r="H183" s="233"/>
      <c r="I183" s="233"/>
    </row>
    <row r="184" spans="1:9" s="214" customFormat="1" ht="15.75" x14ac:dyDescent="0.25">
      <c r="A184" s="233"/>
      <c r="B184" s="130" t="s">
        <v>1883</v>
      </c>
      <c r="C184" s="233"/>
      <c r="D184" s="145"/>
      <c r="E184" s="233"/>
      <c r="F184" s="145"/>
      <c r="G184" s="233"/>
      <c r="H184" s="275"/>
      <c r="I184" s="233"/>
    </row>
    <row r="185" spans="1:9" s="214" customFormat="1" ht="31.5" x14ac:dyDescent="0.25">
      <c r="A185" s="233"/>
      <c r="B185" s="146" t="s">
        <v>1593</v>
      </c>
      <c r="C185" s="233"/>
      <c r="D185" s="157" t="s">
        <v>1726</v>
      </c>
      <c r="E185" s="233"/>
      <c r="F185" s="249" t="s">
        <v>2023</v>
      </c>
      <c r="G185" s="233"/>
      <c r="H185" s="243"/>
      <c r="I185" s="233"/>
    </row>
    <row r="186" spans="1:9" s="214" customFormat="1" ht="31.5" x14ac:dyDescent="0.25">
      <c r="A186" s="233"/>
      <c r="B186" s="150" t="s">
        <v>1594</v>
      </c>
      <c r="C186" s="233"/>
      <c r="D186" s="244">
        <v>183578163.75</v>
      </c>
      <c r="E186" s="233"/>
      <c r="F186" s="157" t="s">
        <v>1048</v>
      </c>
      <c r="G186" s="233"/>
      <c r="H186" s="243"/>
      <c r="I186" s="233"/>
    </row>
    <row r="187" spans="1:9" s="214" customFormat="1" ht="31.5" x14ac:dyDescent="0.25">
      <c r="A187" s="233"/>
      <c r="B187" s="151" t="s">
        <v>1595</v>
      </c>
      <c r="C187" s="233"/>
      <c r="D187" s="244">
        <v>199999992</v>
      </c>
      <c r="E187" s="233"/>
      <c r="F187" s="158" t="s">
        <v>1048</v>
      </c>
      <c r="G187" s="233"/>
      <c r="H187" s="247"/>
      <c r="I187" s="233"/>
    </row>
    <row r="188" spans="1:9" s="214" customFormat="1" ht="15.75" x14ac:dyDescent="0.25">
      <c r="A188" s="233"/>
      <c r="B188" s="44"/>
      <c r="C188" s="233"/>
      <c r="D188" s="129"/>
      <c r="E188" s="233"/>
      <c r="F188" s="266"/>
      <c r="G188" s="233"/>
      <c r="H188" s="233"/>
      <c r="I188" s="233"/>
    </row>
    <row r="189" spans="1:9" s="214" customFormat="1" ht="15.75" x14ac:dyDescent="0.25">
      <c r="A189" s="233"/>
      <c r="B189" s="130" t="s">
        <v>1882</v>
      </c>
      <c r="C189" s="233"/>
      <c r="D189" s="145"/>
      <c r="E189" s="233"/>
      <c r="F189" s="145"/>
      <c r="G189" s="233"/>
      <c r="H189" s="275"/>
      <c r="I189" s="233"/>
    </row>
    <row r="190" spans="1:9" s="214" customFormat="1" ht="47.25" x14ac:dyDescent="0.25">
      <c r="A190" s="233"/>
      <c r="B190" s="146" t="s">
        <v>1596</v>
      </c>
      <c r="C190" s="233"/>
      <c r="D190" s="157" t="s">
        <v>1726</v>
      </c>
      <c r="E190" s="233"/>
      <c r="F190" s="249" t="s">
        <v>2024</v>
      </c>
      <c r="G190" s="233"/>
      <c r="H190" s="243"/>
      <c r="I190" s="233"/>
    </row>
    <row r="191" spans="1:9" s="214" customFormat="1" ht="31.5" x14ac:dyDescent="0.25">
      <c r="A191" s="233"/>
      <c r="B191" s="146" t="s">
        <v>1597</v>
      </c>
      <c r="C191" s="233"/>
      <c r="D191" s="157" t="s">
        <v>1726</v>
      </c>
      <c r="E191" s="233"/>
      <c r="F191" s="249" t="s">
        <v>2024</v>
      </c>
      <c r="G191" s="233"/>
      <c r="H191" s="243"/>
      <c r="I191" s="233"/>
    </row>
    <row r="192" spans="1:9" s="214" customFormat="1" ht="31.5" x14ac:dyDescent="0.25">
      <c r="A192" s="233"/>
      <c r="B192" s="147" t="s">
        <v>1598</v>
      </c>
      <c r="C192" s="233"/>
      <c r="D192" s="158" t="s">
        <v>1726</v>
      </c>
      <c r="E192" s="233"/>
      <c r="F192" s="249" t="s">
        <v>2024</v>
      </c>
      <c r="G192" s="233"/>
      <c r="H192" s="247"/>
      <c r="I192" s="233"/>
    </row>
    <row r="193" spans="1:9" s="214" customFormat="1" ht="15.75" x14ac:dyDescent="0.25">
      <c r="A193" s="233"/>
      <c r="B193" s="44"/>
      <c r="C193" s="233"/>
      <c r="D193" s="129"/>
      <c r="E193" s="233"/>
      <c r="F193" s="266"/>
      <c r="G193" s="233"/>
      <c r="H193" s="233"/>
      <c r="I193" s="233"/>
    </row>
    <row r="194" spans="1:9" s="214" customFormat="1" ht="15.75" x14ac:dyDescent="0.25">
      <c r="A194" s="233"/>
      <c r="B194" s="130" t="s">
        <v>1881</v>
      </c>
      <c r="C194" s="233"/>
      <c r="D194" s="145"/>
      <c r="E194" s="233"/>
      <c r="F194" s="145"/>
      <c r="G194" s="233"/>
      <c r="H194" s="275"/>
      <c r="I194" s="233"/>
    </row>
    <row r="195" spans="1:9" s="214" customFormat="1" ht="28.5" x14ac:dyDescent="0.25">
      <c r="A195" s="233"/>
      <c r="B195" s="146" t="s">
        <v>1599</v>
      </c>
      <c r="C195" s="233"/>
      <c r="D195" s="157" t="s">
        <v>1724</v>
      </c>
      <c r="E195" s="233"/>
      <c r="F195" s="249" t="s">
        <v>2025</v>
      </c>
      <c r="G195" s="233"/>
      <c r="H195" s="243" t="s">
        <v>2026</v>
      </c>
      <c r="I195" s="233"/>
    </row>
    <row r="196" spans="1:9" s="214" customFormat="1" ht="31.5" x14ac:dyDescent="0.25">
      <c r="A196" s="233"/>
      <c r="B196" s="150" t="s">
        <v>1600</v>
      </c>
      <c r="C196" s="233"/>
      <c r="D196" s="157" t="s">
        <v>1507</v>
      </c>
      <c r="E196" s="233"/>
      <c r="F196" s="157" t="s">
        <v>1177</v>
      </c>
      <c r="G196" s="233"/>
      <c r="H196" s="243"/>
      <c r="I196" s="233"/>
    </row>
    <row r="197" spans="1:9" s="214" customFormat="1" ht="31.5" x14ac:dyDescent="0.25">
      <c r="A197" s="233"/>
      <c r="B197" s="150" t="s">
        <v>1601</v>
      </c>
      <c r="C197" s="233"/>
      <c r="D197" s="157" t="s">
        <v>1507</v>
      </c>
      <c r="E197" s="276"/>
      <c r="F197" s="157" t="s">
        <v>1177</v>
      </c>
      <c r="G197" s="233"/>
      <c r="H197" s="243"/>
      <c r="I197" s="233"/>
    </row>
    <row r="198" spans="1:9" s="214" customFormat="1" ht="15.75" x14ac:dyDescent="0.25">
      <c r="A198" s="233"/>
      <c r="B198" s="146" t="s">
        <v>1602</v>
      </c>
      <c r="C198" s="233"/>
      <c r="D198" s="157" t="s">
        <v>1727</v>
      </c>
      <c r="E198" s="233"/>
      <c r="F198" s="238" t="str">
        <f>IF(D198=Lists!$K$4,"&lt; Ingresar dirección web de la fuente de los datos &gt;",IF(D198=Lists!$K$5,"&lt; Reference section in EITI Report &gt;",IF(D198=Lists!$K$6,"&lt; Incluir referencia a elementos que prueban la inaplicabilidad &gt;","")))</f>
        <v/>
      </c>
      <c r="G198" s="233"/>
      <c r="H198" s="243"/>
      <c r="I198" s="233"/>
    </row>
    <row r="199" spans="1:9" s="214" customFormat="1" ht="31.5" x14ac:dyDescent="0.25">
      <c r="A199" s="233"/>
      <c r="B199" s="150" t="s">
        <v>1603</v>
      </c>
      <c r="C199" s="233"/>
      <c r="D199" s="157" t="s">
        <v>1507</v>
      </c>
      <c r="E199" s="233"/>
      <c r="F199" s="157" t="s">
        <v>1177</v>
      </c>
      <c r="G199" s="233"/>
      <c r="H199" s="243"/>
      <c r="I199" s="233"/>
    </row>
    <row r="200" spans="1:9" s="214" customFormat="1" ht="31.5" x14ac:dyDescent="0.25">
      <c r="A200" s="233"/>
      <c r="B200" s="150" t="s">
        <v>1604</v>
      </c>
      <c r="C200" s="233"/>
      <c r="D200" s="157" t="s">
        <v>1507</v>
      </c>
      <c r="E200" s="233"/>
      <c r="F200" s="157" t="s">
        <v>1177</v>
      </c>
      <c r="G200" s="233"/>
      <c r="H200" s="243"/>
      <c r="I200" s="233"/>
    </row>
    <row r="201" spans="1:9" s="214" customFormat="1" ht="15.75" x14ac:dyDescent="0.25">
      <c r="A201" s="233"/>
      <c r="B201" s="146" t="s">
        <v>1605</v>
      </c>
      <c r="C201" s="233"/>
      <c r="D201" s="157" t="s">
        <v>1727</v>
      </c>
      <c r="E201" s="233"/>
      <c r="F201" s="157" t="str">
        <f>IF(D201=Lists!$K$4,"&lt; Ingresar dirección web de la fuente de los datos &gt;",IF(D201=Lists!$K$5,"&lt; Incluir referencia a sección del Informe EITI o dirección web &gt;",IF(D201=Lists!$K$6,"&lt; Incluir referencia a elementos que prueban la inaplicabilidad &gt;","")))</f>
        <v/>
      </c>
      <c r="G201" s="233"/>
      <c r="H201" s="243"/>
      <c r="I201" s="233"/>
    </row>
    <row r="202" spans="1:9" s="214" customFormat="1" ht="31.5" x14ac:dyDescent="0.25">
      <c r="A202" s="233"/>
      <c r="B202" s="150" t="s">
        <v>1606</v>
      </c>
      <c r="C202" s="233"/>
      <c r="D202" s="157" t="s">
        <v>1507</v>
      </c>
      <c r="E202" s="233"/>
      <c r="F202" s="157" t="s">
        <v>1177</v>
      </c>
      <c r="G202" s="233"/>
      <c r="H202" s="243"/>
      <c r="I202" s="233"/>
    </row>
    <row r="203" spans="1:9" s="214" customFormat="1" ht="31.5" x14ac:dyDescent="0.25">
      <c r="A203" s="233"/>
      <c r="B203" s="151" t="s">
        <v>1607</v>
      </c>
      <c r="C203" s="233"/>
      <c r="D203" s="157" t="s">
        <v>1507</v>
      </c>
      <c r="E203" s="233"/>
      <c r="F203" s="157" t="s">
        <v>1177</v>
      </c>
      <c r="G203" s="233"/>
      <c r="H203" s="247"/>
      <c r="I203" s="233"/>
    </row>
    <row r="204" spans="1:9" s="214" customFormat="1" ht="15.75" x14ac:dyDescent="0.25">
      <c r="A204" s="233"/>
      <c r="B204" s="44"/>
      <c r="C204" s="233"/>
      <c r="D204" s="129"/>
      <c r="E204" s="233"/>
      <c r="F204" s="266"/>
      <c r="G204" s="233"/>
      <c r="H204" s="233"/>
      <c r="I204" s="233"/>
    </row>
    <row r="205" spans="1:9" s="214" customFormat="1" ht="15.75" x14ac:dyDescent="0.25">
      <c r="A205" s="233"/>
      <c r="B205" s="130" t="s">
        <v>1880</v>
      </c>
      <c r="C205" s="233"/>
      <c r="D205" s="145"/>
      <c r="E205" s="233"/>
      <c r="F205" s="145"/>
      <c r="G205" s="233"/>
      <c r="H205" s="275"/>
      <c r="I205" s="233"/>
    </row>
    <row r="206" spans="1:9" s="214" customFormat="1" ht="31.5" x14ac:dyDescent="0.25">
      <c r="A206" s="233"/>
      <c r="B206" s="146" t="s">
        <v>1608</v>
      </c>
      <c r="C206" s="233"/>
      <c r="D206" s="157" t="s">
        <v>1724</v>
      </c>
      <c r="E206" s="233"/>
      <c r="F206" s="249" t="s">
        <v>2025</v>
      </c>
      <c r="G206" s="233"/>
      <c r="H206" s="243" t="s">
        <v>2022</v>
      </c>
      <c r="I206" s="233"/>
    </row>
    <row r="207" spans="1:9" s="214" customFormat="1" ht="31.5" x14ac:dyDescent="0.25">
      <c r="A207" s="233"/>
      <c r="B207" s="151" t="s">
        <v>1609</v>
      </c>
      <c r="C207" s="233"/>
      <c r="D207" s="158" t="s">
        <v>1507</v>
      </c>
      <c r="E207" s="233"/>
      <c r="F207" s="158" t="s">
        <v>1177</v>
      </c>
      <c r="G207" s="233"/>
      <c r="H207" s="247"/>
      <c r="I207" s="233"/>
    </row>
    <row r="208" spans="1:9" s="214" customFormat="1" ht="15.75" x14ac:dyDescent="0.25">
      <c r="A208" s="233"/>
      <c r="B208" s="44"/>
      <c r="C208" s="233"/>
      <c r="D208" s="129"/>
      <c r="E208" s="233"/>
      <c r="F208" s="266"/>
      <c r="G208" s="233"/>
      <c r="H208" s="233"/>
      <c r="I208" s="233"/>
    </row>
    <row r="209" spans="1:9" s="214" customFormat="1" ht="15.75" x14ac:dyDescent="0.25">
      <c r="A209" s="233"/>
      <c r="B209" s="130" t="s">
        <v>1878</v>
      </c>
      <c r="C209" s="233"/>
      <c r="D209" s="152"/>
      <c r="E209" s="233"/>
      <c r="F209" s="153"/>
      <c r="G209" s="233"/>
      <c r="H209" s="275"/>
      <c r="I209" s="233"/>
    </row>
    <row r="210" spans="1:9" s="214" customFormat="1" ht="30.75" customHeight="1" x14ac:dyDescent="0.25">
      <c r="A210" s="233"/>
      <c r="B210" s="154" t="s">
        <v>1610</v>
      </c>
      <c r="C210" s="233"/>
      <c r="D210" s="157" t="s">
        <v>1726</v>
      </c>
      <c r="E210" s="233"/>
      <c r="F210" s="249" t="s">
        <v>1994</v>
      </c>
      <c r="G210" s="233"/>
      <c r="H210" s="243"/>
      <c r="I210" s="233"/>
    </row>
    <row r="211" spans="1:9" s="214" customFormat="1" ht="31.5" x14ac:dyDescent="0.25">
      <c r="A211" s="233"/>
      <c r="B211" s="146" t="s">
        <v>1626</v>
      </c>
      <c r="C211" s="233"/>
      <c r="D211" s="245">
        <v>105578000000</v>
      </c>
      <c r="E211" s="233"/>
      <c r="F211" s="157" t="s">
        <v>1048</v>
      </c>
      <c r="G211" s="233"/>
      <c r="H211" s="243" t="s">
        <v>2103</v>
      </c>
      <c r="I211" s="233"/>
    </row>
    <row r="212" spans="1:9" s="214" customFormat="1" ht="15.75" x14ac:dyDescent="0.25">
      <c r="A212" s="233"/>
      <c r="B212" s="141" t="s">
        <v>1611</v>
      </c>
      <c r="C212" s="233"/>
      <c r="D212" s="157" t="s">
        <v>1507</v>
      </c>
      <c r="E212" s="233"/>
      <c r="F212" s="157" t="s">
        <v>1048</v>
      </c>
      <c r="G212" s="233"/>
      <c r="H212" s="243"/>
      <c r="I212" s="233"/>
    </row>
    <row r="213" spans="1:9" s="214" customFormat="1" ht="15.75" x14ac:dyDescent="0.25">
      <c r="A213" s="233"/>
      <c r="B213" s="132" t="s">
        <v>1612</v>
      </c>
      <c r="C213" s="233"/>
      <c r="D213" s="244">
        <v>2500289900000</v>
      </c>
      <c r="E213" s="233"/>
      <c r="F213" s="157" t="s">
        <v>1048</v>
      </c>
      <c r="G213" s="233"/>
      <c r="H213" s="243" t="s">
        <v>2103</v>
      </c>
      <c r="I213" s="233"/>
    </row>
    <row r="214" spans="1:9" s="214" customFormat="1" ht="15.75" x14ac:dyDescent="0.25">
      <c r="A214" s="233"/>
      <c r="B214" s="292" t="s">
        <v>1613</v>
      </c>
      <c r="C214" s="233"/>
      <c r="D214" s="245">
        <v>11589660623</v>
      </c>
      <c r="E214" s="233"/>
      <c r="F214" s="157" t="s">
        <v>1048</v>
      </c>
      <c r="G214" s="233"/>
      <c r="H214" s="243"/>
      <c r="I214" s="233"/>
    </row>
    <row r="215" spans="1:9" s="214" customFormat="1" ht="15.75" x14ac:dyDescent="0.25">
      <c r="A215" s="233"/>
      <c r="B215" s="132" t="s">
        <v>1614</v>
      </c>
      <c r="C215" s="233"/>
      <c r="D215" s="244">
        <v>602410300000</v>
      </c>
      <c r="E215" s="233"/>
      <c r="F215" s="157" t="s">
        <v>1048</v>
      </c>
      <c r="G215" s="233"/>
      <c r="H215" s="243"/>
      <c r="I215" s="233"/>
    </row>
    <row r="216" spans="1:9" s="214" customFormat="1" ht="15.75" x14ac:dyDescent="0.25">
      <c r="A216" s="233"/>
      <c r="B216" s="132" t="s">
        <v>1615</v>
      </c>
      <c r="C216" s="233"/>
      <c r="D216" s="245">
        <v>1770900000</v>
      </c>
      <c r="E216" s="233"/>
      <c r="F216" s="157" t="s">
        <v>1177</v>
      </c>
      <c r="G216" s="233"/>
      <c r="H216" s="243"/>
      <c r="I216" s="233"/>
    </row>
    <row r="217" spans="1:9" s="214" customFormat="1" ht="15.75" x14ac:dyDescent="0.25">
      <c r="A217" s="233"/>
      <c r="B217" s="132" t="s">
        <v>1616</v>
      </c>
      <c r="C217" s="233"/>
      <c r="D217" s="244">
        <v>10907600000</v>
      </c>
      <c r="E217" s="233"/>
      <c r="F217" s="157" t="s">
        <v>1177</v>
      </c>
      <c r="G217" s="233"/>
      <c r="H217" s="243"/>
      <c r="I217" s="233"/>
    </row>
    <row r="218" spans="1:9" s="214" customFormat="1" ht="15.75" x14ac:dyDescent="0.25">
      <c r="A218" s="233"/>
      <c r="B218" s="132" t="s">
        <v>1617</v>
      </c>
      <c r="C218" s="233"/>
      <c r="D218" s="157" t="s">
        <v>1507</v>
      </c>
      <c r="E218" s="233"/>
      <c r="F218" s="157" t="s">
        <v>1634</v>
      </c>
      <c r="G218" s="233"/>
      <c r="H218" s="243" t="s">
        <v>2027</v>
      </c>
      <c r="I218" s="233"/>
    </row>
    <row r="219" spans="1:9" s="214" customFormat="1" ht="15.75" x14ac:dyDescent="0.25">
      <c r="A219" s="233"/>
      <c r="B219" s="132" t="s">
        <v>1618</v>
      </c>
      <c r="C219" s="233"/>
      <c r="D219" s="157" t="s">
        <v>1507</v>
      </c>
      <c r="E219" s="233"/>
      <c r="F219" s="157" t="s">
        <v>1634</v>
      </c>
      <c r="G219" s="233"/>
      <c r="H219" s="243" t="s">
        <v>2027</v>
      </c>
      <c r="I219" s="233"/>
    </row>
    <row r="220" spans="1:9" s="214" customFormat="1" ht="15.75" x14ac:dyDescent="0.25">
      <c r="A220" s="233"/>
      <c r="B220" s="132" t="s">
        <v>1619</v>
      </c>
      <c r="C220" s="233"/>
      <c r="D220" s="245">
        <v>7026</v>
      </c>
      <c r="E220" s="233"/>
      <c r="F220" s="157" t="s">
        <v>1634</v>
      </c>
      <c r="G220" s="233"/>
      <c r="H220" s="243"/>
      <c r="I220" s="233"/>
    </row>
    <row r="221" spans="1:9" s="214" customFormat="1" ht="15.75" x14ac:dyDescent="0.25">
      <c r="A221" s="233"/>
      <c r="B221" s="132" t="s">
        <v>1620</v>
      </c>
      <c r="C221" s="233"/>
      <c r="D221" s="245">
        <v>4582166</v>
      </c>
      <c r="E221" s="233"/>
      <c r="F221" s="157" t="s">
        <v>1634</v>
      </c>
      <c r="G221" s="233"/>
      <c r="H221" s="243"/>
      <c r="I221" s="233"/>
    </row>
    <row r="222" spans="1:9" s="214" customFormat="1" ht="15.75" x14ac:dyDescent="0.25">
      <c r="A222" s="233"/>
      <c r="B222" s="132" t="s">
        <v>1621</v>
      </c>
      <c r="C222" s="233"/>
      <c r="D222" s="244">
        <v>184800000</v>
      </c>
      <c r="E222" s="233"/>
      <c r="F222" s="157" t="s">
        <v>1177</v>
      </c>
      <c r="G222" s="233"/>
      <c r="H222" s="243"/>
      <c r="I222" s="233"/>
    </row>
    <row r="223" spans="1:9" s="214" customFormat="1" ht="15.75" x14ac:dyDescent="0.25">
      <c r="A223" s="233"/>
      <c r="B223" s="140" t="s">
        <v>1622</v>
      </c>
      <c r="C223" s="233"/>
      <c r="D223" s="246">
        <v>25353000000</v>
      </c>
      <c r="E223" s="233"/>
      <c r="F223" s="158" t="s">
        <v>1177</v>
      </c>
      <c r="G223" s="233"/>
      <c r="H223" s="247"/>
      <c r="I223" s="233"/>
    </row>
    <row r="224" spans="1:9" s="214" customFormat="1" ht="15.75" x14ac:dyDescent="0.25">
      <c r="A224" s="233"/>
      <c r="B224" s="266"/>
      <c r="C224" s="233"/>
      <c r="D224" s="155"/>
      <c r="E224" s="233"/>
      <c r="F224" s="266"/>
      <c r="G224" s="233"/>
      <c r="H224" s="233"/>
      <c r="I224" s="233"/>
    </row>
    <row r="225" spans="1:9" s="214" customFormat="1" ht="15.75" x14ac:dyDescent="0.25">
      <c r="A225" s="233"/>
      <c r="B225" s="130" t="s">
        <v>1877</v>
      </c>
      <c r="C225" s="233"/>
      <c r="D225" s="131"/>
      <c r="E225" s="233"/>
      <c r="F225" s="131"/>
      <c r="G225" s="233"/>
      <c r="H225" s="275"/>
      <c r="I225" s="233"/>
    </row>
    <row r="226" spans="1:9" s="214" customFormat="1" ht="15.75" x14ac:dyDescent="0.25">
      <c r="A226" s="233"/>
      <c r="B226" s="132" t="s">
        <v>1534</v>
      </c>
      <c r="C226" s="233"/>
      <c r="D226" s="133"/>
      <c r="E226" s="233"/>
      <c r="F226" s="133"/>
      <c r="G226" s="233"/>
      <c r="H226" s="243"/>
      <c r="I226" s="233"/>
    </row>
    <row r="227" spans="1:9" s="214" customFormat="1" ht="31.5" x14ac:dyDescent="0.25">
      <c r="A227" s="233"/>
      <c r="B227" s="142" t="s">
        <v>1623</v>
      </c>
      <c r="C227" s="233"/>
      <c r="D227" s="157" t="s">
        <v>1726</v>
      </c>
      <c r="E227" s="233"/>
      <c r="F227" s="248" t="s">
        <v>1995</v>
      </c>
      <c r="G227" s="233"/>
      <c r="H227" s="243"/>
      <c r="I227" s="233"/>
    </row>
    <row r="228" spans="1:9" s="214" customFormat="1" ht="47.25" x14ac:dyDescent="0.25">
      <c r="A228" s="276"/>
      <c r="B228" s="212" t="s">
        <v>1624</v>
      </c>
      <c r="C228" s="277"/>
      <c r="D228" s="157" t="s">
        <v>1727</v>
      </c>
      <c r="E228" s="233"/>
      <c r="F228" s="157" t="str">
        <f>IF(D228=Lists!$K$4,"&lt; Ingresar dirección web de la fuente de los datos &gt;",IF(D228=Lists!$K$5,"&lt; Incluir referencia a sección del Informe EITI o dirección web &gt;",IF(D228=Lists!$K$6,"&lt; Incluir referencia a elementos que prueban la inaplicabilidad &gt;","")))</f>
        <v/>
      </c>
      <c r="G228" s="233"/>
      <c r="H228" s="243"/>
      <c r="I228" s="233"/>
    </row>
    <row r="229" spans="1:9" s="214" customFormat="1" ht="31.5" x14ac:dyDescent="0.25">
      <c r="A229" s="233"/>
      <c r="B229" s="143" t="s">
        <v>1625</v>
      </c>
      <c r="C229" s="277"/>
      <c r="D229" s="158" t="s">
        <v>1727</v>
      </c>
      <c r="E229" s="233"/>
      <c r="F229" s="158" t="str">
        <f>IF(D229=Lists!$K$4,"&lt; Ingresar dirección web de la fuente de los datos &gt;",IF(D229=Lists!$K$5,"&lt; Incluir referencia a sección del Informe EITI o dirección web &gt;",IF(D229=Lists!$K$6,"&lt; Incluir referencia a elementos que prueban la inaplicabilidad &gt;","")))</f>
        <v/>
      </c>
      <c r="G229" s="233"/>
      <c r="H229" s="247"/>
      <c r="I229" s="233"/>
    </row>
    <row r="230" spans="1:9" s="214" customFormat="1" ht="16.5" thickBot="1" x14ac:dyDescent="0.3">
      <c r="A230" s="233"/>
      <c r="B230" s="267"/>
      <c r="C230" s="229"/>
      <c r="D230" s="156"/>
      <c r="E230" s="229"/>
      <c r="F230" s="267"/>
      <c r="G230" s="229"/>
      <c r="H230" s="229"/>
      <c r="I230" s="233"/>
    </row>
    <row r="231" spans="1:9" s="214" customFormat="1" ht="15.75" x14ac:dyDescent="0.25">
      <c r="A231" s="233"/>
      <c r="B231" s="266"/>
      <c r="C231" s="233"/>
      <c r="D231" s="155"/>
      <c r="E231" s="233"/>
      <c r="F231" s="266"/>
      <c r="G231" s="233"/>
      <c r="H231" s="233"/>
      <c r="I231" s="233"/>
    </row>
    <row r="232" spans="1:9" s="214" customFormat="1" ht="16.5" thickBot="1" x14ac:dyDescent="0.3">
      <c r="A232" s="233"/>
      <c r="B232" s="335" t="s">
        <v>1873</v>
      </c>
      <c r="C232" s="336"/>
      <c r="D232" s="336"/>
      <c r="E232" s="336"/>
      <c r="F232" s="336"/>
      <c r="G232" s="336"/>
      <c r="H232" s="336"/>
      <c r="I232" s="233"/>
    </row>
    <row r="233" spans="1:9" s="214" customFormat="1" ht="15.75" x14ac:dyDescent="0.25">
      <c r="A233" s="233"/>
      <c r="B233" s="337" t="s">
        <v>1427</v>
      </c>
      <c r="C233" s="338"/>
      <c r="D233" s="338"/>
      <c r="E233" s="338"/>
      <c r="F233" s="338"/>
      <c r="G233" s="338"/>
      <c r="H233" s="338"/>
      <c r="I233" s="233"/>
    </row>
    <row r="234" spans="1:9" s="214" customFormat="1" ht="16.5" thickBot="1" x14ac:dyDescent="0.3">
      <c r="A234" s="233"/>
      <c r="B234" s="265"/>
      <c r="C234" s="265"/>
      <c r="D234" s="265"/>
      <c r="E234" s="265"/>
      <c r="F234" s="265"/>
      <c r="G234" s="265"/>
      <c r="H234" s="265"/>
      <c r="I234" s="233"/>
    </row>
    <row r="235" spans="1:9" s="214" customFormat="1" ht="15.75" x14ac:dyDescent="0.25">
      <c r="A235" s="233"/>
      <c r="B235" s="328" t="s">
        <v>1460</v>
      </c>
      <c r="C235" s="328"/>
      <c r="D235" s="328"/>
      <c r="E235" s="328"/>
      <c r="F235" s="328"/>
      <c r="G235" s="233"/>
      <c r="H235" s="233"/>
      <c r="I235" s="233"/>
    </row>
    <row r="236" spans="1:9" s="214" customFormat="1" ht="15.75" x14ac:dyDescent="0.25">
      <c r="A236" s="233"/>
      <c r="B236" s="313" t="s">
        <v>1461</v>
      </c>
      <c r="C236" s="313"/>
      <c r="D236" s="313"/>
      <c r="E236" s="313"/>
      <c r="F236" s="313"/>
      <c r="G236" s="233"/>
      <c r="H236" s="233"/>
      <c r="I236" s="233"/>
    </row>
    <row r="237" spans="1:9" s="214" customFormat="1" ht="15.75" x14ac:dyDescent="0.25">
      <c r="A237" s="233"/>
      <c r="B237" s="321" t="s">
        <v>1462</v>
      </c>
      <c r="C237" s="321"/>
      <c r="D237" s="321"/>
      <c r="E237" s="321"/>
      <c r="F237" s="321"/>
      <c r="G237" s="233"/>
      <c r="H237" s="233"/>
      <c r="I237" s="233"/>
    </row>
    <row r="238" spans="1:9" s="214" customFormat="1" ht="15.75" x14ac:dyDescent="0.25"/>
    <row r="239" spans="1:9" ht="16.5" x14ac:dyDescent="0.25"/>
    <row r="240" spans="1:9" ht="16.5" x14ac:dyDescent="0.25"/>
    <row r="241" ht="16.5" x14ac:dyDescent="0.25"/>
    <row r="242" ht="16.5" x14ac:dyDescent="0.25"/>
    <row r="243" ht="16.5" x14ac:dyDescent="0.25"/>
    <row r="244" ht="16.5" x14ac:dyDescent="0.25"/>
    <row r="245" ht="16.5" x14ac:dyDescent="0.25"/>
    <row r="246" ht="16.5" x14ac:dyDescent="0.25"/>
    <row r="247" ht="16.5" x14ac:dyDescent="0.25"/>
    <row r="248" ht="16.5" x14ac:dyDescent="0.25"/>
    <row r="249" ht="16.5" x14ac:dyDescent="0.25"/>
    <row r="250" ht="16.5" x14ac:dyDescent="0.25"/>
    <row r="251" ht="16.5" x14ac:dyDescent="0.25"/>
    <row r="252" ht="16.5" x14ac:dyDescent="0.25"/>
    <row r="253" ht="16.5" x14ac:dyDescent="0.25"/>
    <row r="254" ht="16.5" x14ac:dyDescent="0.25"/>
    <row r="255" ht="16.5" x14ac:dyDescent="0.25"/>
    <row r="256" ht="16.5" x14ac:dyDescent="0.25"/>
    <row r="257" ht="16.5" x14ac:dyDescent="0.25"/>
    <row r="258" ht="16.5" x14ac:dyDescent="0.25"/>
    <row r="259" ht="16.5" x14ac:dyDescent="0.25"/>
  </sheetData>
  <mergeCells count="13">
    <mergeCell ref="B237:F237"/>
    <mergeCell ref="B8:H8"/>
    <mergeCell ref="B9:H9"/>
    <mergeCell ref="B232:H232"/>
    <mergeCell ref="B233:H233"/>
    <mergeCell ref="B235:F235"/>
    <mergeCell ref="B236:F236"/>
    <mergeCell ref="B7:H7"/>
    <mergeCell ref="B2:H2"/>
    <mergeCell ref="B3:H3"/>
    <mergeCell ref="B4:H4"/>
    <mergeCell ref="B5:H5"/>
    <mergeCell ref="B6:H6"/>
  </mergeCells>
  <dataValidations count="32">
    <dataValidation type="list" allowBlank="1" showInputMessage="1" showErrorMessage="1" errorTitle="La unidad utilizada es inválida" error="Seleccione Barriles, Sm3 (metro cúbico estándar), Toneladas métricas, onzas (oz), o quilates._x000a__x000a_Otras unidades: convierta el número a las unidades estándar, e incluya la información original en la sección de comentarios." promptTitle="Especifique la unidad de medida" prompt="Seleccione Barriles, Sm3 (metro cúbico estándar), Toneladas métricas, onzas (oz), o quilates del menú desplegable" sqref="F62 F64 F66 F68 F70 F72 F74 F100 F102 F104 F106 F108 F110 F94 F141:F143 F145 F147 F149 F76 F78 F80 F82 F84 F86 F88 F90 F92 F112 F114 F116 F118 F130 F120 F122 F124 F126 F128">
      <formula1>"&lt;Unidad&gt;,Sm3,Sm3 o.e.,Barriles,Toneladas,oz,carats,Pce"</formula1>
    </dataValidation>
    <dataValidation type="whole" showInputMessage="1" showErrorMessage="1" errorTitle="No editar estas celdas" error="Por favor, no edite estas celdas" sqref="B2:H9 B17:H17 B24:H24 B33:H33 B38:H38 B45:H45 B50:H50 B55:H55 B58:H58 B97:H97 B133:H133 B138:H138 B153:H153 B157:H157 D170 B165:H165 B169:H169 B172:H172 B180:H180 B184:H184 B189:H189 B194:H194 B205:H205 B209:H209 B225:H225 B161:G161">
      <formula1>999999</formula1>
      <formula2>99999999</formula2>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Adjudicaciones y transferencias" prompt="Ingrese la cantidad de licencias adjudicadas y transferidas durante el año comprendido._x000a_Ingrese únicamente números en esta celda. En caso de que sea necesaria otra información, inclúyala en la sección de comentarios" sqref="D31">
      <formula1>0</formula1>
    </dataValidation>
    <dataValidation type="textLength" allowBlank="1" showInputMessage="1" showErrorMessage="1" sqref="H226:H229 H18:H22 H25:H31 H34:H36 H39:H43 H51:H53 H56 H134:H136 H139:H151 H154:H155 H158:H159 H166:H167 H170 H98:H131 H181:H182 H185:H187 H190:H192 H195:H203 H206:H207 H162:H163 H59:H95 H173 H175:H178 H47:H48 H210:H223">
      <formula1>0</formula1>
      <formula2>350</formula2>
    </dataValidation>
    <dataValidation showInputMessage="1" showErrorMessage="1" sqref="B59"/>
    <dataValidation type="whole" showInputMessage="1" showErrorMessage="1" sqref="A67:C67 A69:C69 A71:C71 A73:C73 B60:B61 A65:C65 A66 A68 A70 A72 B204:D204 F204 B208:D208 F208 D25 F32 D32 F37 D37 F44 D44 F49 D49 F54 D54 D96 B63 F96 F136:F137 B98:B99 E139 B140:G140 B144:G144 C210:C223 D18 B131 F152 C154:C155 F156 B160:D160 F160 B164:D164 F164 C166:C167 F179 C181:C182 F183 B188:D188 F188 B193:D193 C195:C203 C66 C68 C70 C72 C134:C136 B137:D137 H156 C158:C159 C162:C163 B156:D156 C170 C173:C178 C185:C187 C190:C192 B183:D183 C206:C207 F193 F18 F59 B150:B151 B179:D179 C226:C229 C145:C151 H183 H179 H171 H168 H164 H160 H137 E141:E143 G141:G143 H152 C141:C143 I1:I16 H23 H96 F25 D59 C59:C64 A1:A64 B101 B103 B105 B107 B109 B111 H208 H204 H193 H188 H57 H54 H49 H44 H37 H32 A225:A229 F224 G226:G229 E226:E229 B152:D152 G139 B224:D224 H224 B139:C139 B171:D171 B146 B11:F11 B235:F237 B1:H1 B10:H10 B12:H16 G18:G23 B18:C23 E18:E23 D23 F23 G25:G32 B25:C32 E25:E32 E34:E37 G34:G37 B34:C37 B39:C44 E39:E44 G39:G44 G46:G49 B46:C49 E46:E49 E51:E54 G51:G54 B51:C54 B56:C57 D57 F57 E56:E57 G56:G57 E134:E137 G134:G137 E145:E152 G145:G152 E154:E156 G154:G156 E158:E160 G158:G160 G162:G164 E162:E164 E166:E168 F168 B168:D168 G166:G168 G173:G179 E173:E179 G181:G183 E181:E183 G185:G188 E185:E188 E190:E193 G190:G193 E195:E204 G195:G204 G206:G208 E206:E208 E210:E224 G210:G224 E170:G171 B148 B75 B77 B79 B81 B83 B85 B87 B89 B91 B95:B96 B93 A74:A99 C74:C96 G59:G96 E59:E96 B113 B115 B117 B119 B121 B123 B125 B127 C98:C131 B129 F132 H132 B132:D132 E98:E132 G98:G132">
      <formula1>999999</formula1>
      <formula2>99999999</formula2>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Nivel empleo masculino" prompt="Por nivel de empleo se entiende el valor absoluto correspondiente al nivel total de empleo masculino en el sector._x000a__x000a_Ingrese únicamente números en esta celda. En caso de que sea necesaria otra información, inclúyala en la sección de comentarios" sqref="D218">
      <formula1>2</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Nivel empleo femenino" prompt="Por nivel de empleo se entiende el valor absoluto correspondiente al nivel total de empleo femenino en el sector._x000a__x000a_Ingrese únicamente números en esta celda. En caso de que sea necesaria otra información, inclúyala en la sección de comentarios" sqref="D219">
      <formula1>2</formula1>
    </dataValidation>
    <dataValidation type="whole" allowBlank="1" showInputMessage="1" showErrorMessage="1" errorTitle="No editar estas celdas" error="Por favor, no edite estas celdas" sqref="B234 B232">
      <formula1>10000</formula1>
      <formula2>50000</formula2>
    </dataValidation>
    <dataValidation allowBlank="1" showInputMessage="1" showErrorMessage="1" errorTitle="Por favor, no editar estas celda" error="Por favor, no edite estas celdas" sqref="B201:B203"/>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Nivel empleo: act. extractivas" prompt="Por nivel de empleo se entiende el porcentaje correspondiente a la porción que ocupan las actividades extractivas en el nivel de empleo formal._x000a__x000a_Ingrese únicamente números en esta celda. En caso de que sea necesaria otra información, inclúyala en la " sqref="F218:F221">
      <formula1>0</formula1>
    </dataValidation>
    <dataValidation allowBlank="1" showInputMessage="1" showErrorMessage="1" promptTitle="Additional relevant files" prompt="If several files relevant to the report exist, please indicate as such here. If several, please copy this into several rows." sqref="D48"/>
    <dataValidation allowBlank="1" showInputMessage="1" showErrorMessage="1" promptTitle="Nombre del registro" prompt="Ingrese el nombre del Registro de Beneficiarios Reales" sqref="D48"/>
    <dataValidation type="whole" allowBlank="1" showInputMessage="1" showErrorMessage="1" errorTitle="Por favor, no editar estas celda" error="Por favor, no edite estas celdas" sqref="B230:H231 B210:B223">
      <formula1>4</formula1>
      <formula2>5</formula2>
    </dataValidation>
    <dataValidation type="whole" allowBlank="1" showInputMessage="1" showErrorMessage="1" errorTitle="Por favor, no editar estas celda" error="Por favor, no edite estas celdas" sqref="B206:B207 B195:B200 B190:B192 B185:B187 B181:B182 B173:B178 B226:B229">
      <formula1>10000</formula1>
      <formula2>50000</formula2>
    </dataValidation>
    <dataValidation type="list" showInputMessage="1" showErrorMessage="1" errorTitle="Se ha ingresado un producto bási" error="Seleccione un producto básico de acuerdo con la lista de productos básicos del menú desplegable" promptTitle="Seleccionar el producto básico" prompt="Seleccione el producto básico del menú desplegable" sqref="B64 B62 B141:B143 B94 B110 B108 B106 B104 B102 B100 B74 B72 B70 B68 B66 B149 B147 B145 B76 B78 B80 B82 B84 B86 B88 B90 B92 B112 B114 B116 B118 B130 B120 B122 B124 B126 B128">
      <formula1>Commodities_list</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Inversiones" prompt="Ingrese el total de inversiones en la economía para el Ejercicio Fiscal correspondiente, en USD o moneda local a valores corrientes._x000a__x000a_Podría corresponder, por ejemplo, al total de formación de capital en la economía." sqref="D223">
      <formula1>2</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Inversiones - sector extractivo" prompt="Ingrese el total de inversiones en el sector extractivo para el Ejercicio Fiscal correspondiente, en USD o moneda local a valores corrientes._x000a__x000a_Podría corresponder, por ejemplo, al total de formación de capital en el sector extractivo." sqref="D222">
      <formula1>2</formula1>
    </dataValidation>
    <dataValidation type="list" operator="equal" showInputMessage="1" showErrorMessage="1" errorTitle="El contenido ingresado es inváli" error="El contenido ingresado es inválido" promptTitle="Ingrese la unidad" prompt="Ingrese la moneda de acuerdo con el código de divisas ISO de tres letreas." sqref="F222:F223 F211:F217 F167 F186:F187 F163 F159 F155 F207 F202:F203 F199:F200 F196:F197">
      <formula1>Currency_code_list</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Nivel empleo total" prompt="Por nivel de empleo se entiende el valor absoluto correspondiente al nivel total de empleo formal._x000a__x000a_Ingrese únicamente números en esta celda. En caso de que sea necesaria otra información, inclúyala en la sección de comentarios" sqref="D221">
      <formula1>2</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Nivel empleo: act. extractivas" prompt="Por nivel de empleo se entiende el valor absoluto correspondiente a la porción que ocupan las actividades extractivas en el nivel de empleo formal._x000a__x000a_Ingrese únicamente números en esta celda. En caso de que sea necesaria otra información, inclúyala en" sqref="D220">
      <formula1>2</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Valor total" prompt="Indique el total de ingresos._x000a__x000a_Ingrese únicamente números en esta celda. En caso de que sea necesaria otra información, inclúyala en la sección de comentarios" sqref="D207 D202:D203 D199:D200 D196:D197 D155 D182 D167 D163 D159 D186">
      <formula1>0</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Export. - act. extractivas" prompt="Se refiere a la porción que ocupan las actividades extractivas en el total de exportaciones de un país, en valores absolutos._x000a__x000a_Ingrese únicamente números en esta celda. En caso de que sea necesaria otra información, inclúyala en la sección de comenta" sqref="D216">
      <formula1>2</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VAB de actividades extractivas" prompt="Por valor agregado bruto se entiende el número absoluto que representa la porción del PIB correspondiente a actividades extractivas._x000a__x000a_Ingrese únicamente números en esta celda. En caso de que sea necesaria otra información, inclúyala en la sección de " sqref="D211:D212">
      <formula1>2</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Producto Interno Bruto" prompt="Se refiere al Producto Bruto Interno, en USD o moneda local a valores corrientes._x000a__x000a_Ingrese únicamente números en esta celda. En caso de que sea necesaria otra información, inclúyala en la sección de comentarios" sqref="D213">
      <formula1>2</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Ingresos Púb.: Act. Extractivas" prompt="Se refiere a los ingresos del gobierno procedentes de actividades extractivas, incluidos los ingresos no conciliados._x000a__x000a_Ingrese únicamente números en esta celda. En caso de que sea necesaria otra información, inclúyala en la sección de comentarios" sqref="D214">
      <formula1>2</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Ingresos totales del gobierno" prompt="Se refiere al total de ingresos del gobierno del año correspondiente, incluidos los ingresos de sectores no extractivos._x000a__x000a_Ingrese únicamente números en esta celda. En caso de que sea necesaria otra información, inclúyala en la sección de comentarios" sqref="D215">
      <formula1>2</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Exportaciones totales" prompt="Se refiere al total de exportaciones del año correspondiente, incluidos los ingresos de sectores no extractivos._x000a__x000a_Ingrese únicamente números en esta celda. En caso de que sea necesaria otra información, inclúyala en la sección de comentarios" sqref="D217">
      <formula1>2</formula1>
    </dataValidation>
    <dataValidation type="textLength" allowBlank="1" showInputMessage="1" showErrorMessage="1" errorTitle="Por favor, no editar estas celda" error="Por favor, no edite estas celdas" sqref="B134:B136 B154:B155 B170 B166:B167 B162:B163 B158:B159 D136">
      <formula1>10000</formula1>
      <formula2>50000</formula2>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Valor total" prompt="Indique el valor total de ingresos en especie._x000a__x000a_Ingrese únicamente números en esta celda. En caso de que sea necesaria otra información, inclúyala en la sección de comentarios" sqref="D151">
      <formula1>0</formula1>
    </dataValidation>
    <dataValidation type="list" showInputMessage="1" showErrorMessage="1" promptTitle="Tipo de reporte" prompt="Indique el tipo de presentación de información de entre las siguientes opciones:_x000a__x000a_Divulgación sistemática_x000a_Régimen informativo del EITI_x000a_No disponible_x000a_No se aplica" sqref="D139 D134:D135 D98:D99 D60:D61 D56 D51:D53 D46:D47 D39:D43 D34:D36 D26:D30 D19:D22 D226:D229 D210 D206 D201 D198 D195 D190:D192 D185 D181 D173:D178 D166 D162 D158 D154">
      <formula1>Reporting_options_list</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Producto básico: Volumen/Valor" prompt="Ingrese el nombre del producto básico a la izquierda, incluyendo el volumen o valor._x000a__x000a_Ingrese únicamente números en esta celda. En caso de que sea necesaria otra información, inclúyala en la sección de comentarios" sqref="D141:D143 D145:D150 D62:D76 D78:D95 D100:D131">
      <formula1>0</formula1>
    </dataValidation>
  </dataValidations>
  <hyperlinks>
    <hyperlink ref="B17" r:id="rId1" location="r2-1"/>
    <hyperlink ref="B24" r:id="rId2" location="r2-2"/>
    <hyperlink ref="B45" r:id="rId3" location="r2-5"/>
    <hyperlink ref="B50" r:id="rId4" location="r2-6"/>
    <hyperlink ref="B55" r:id="rId5" location="r3-1"/>
    <hyperlink ref="B59" r:id="rId6"/>
    <hyperlink ref="B133" r:id="rId7" location="r4-1" display="Requisito EITI 4.1: Exhaustividad:"/>
    <hyperlink ref="B138" r:id="rId8" location="r4-2"/>
    <hyperlink ref="B153" r:id="rId9" location="r4-3"/>
    <hyperlink ref="B157" r:id="rId10" location="r4-4"/>
    <hyperlink ref="B161" r:id="rId11" location="r4-5"/>
    <hyperlink ref="B165" r:id="rId12" location="r4-6"/>
    <hyperlink ref="B169" r:id="rId13" location="r4-8"/>
    <hyperlink ref="B172" r:id="rId14" location="r4-9"/>
    <hyperlink ref="B184" r:id="rId15" location="r5-2"/>
    <hyperlink ref="B189" r:id="rId16" location="r5-3"/>
    <hyperlink ref="B205" r:id="rId17" location="r6-2"/>
    <hyperlink ref="B209" r:id="rId18" location="r6-3"/>
    <hyperlink ref="B194" r:id="rId19" location="r6-1"/>
    <hyperlink ref="B33" r:id="rId20" location="r2-3"/>
    <hyperlink ref="B211" r:id="rId21"/>
    <hyperlink ref="B58" r:id="rId22" location="r3-2"/>
    <hyperlink ref="B225" r:id="rId23" location="r6-4"/>
    <hyperlink ref="B233:F233" r:id="rId24" display="Give us your feedback or report a conflict in the data! Write to us at  data@eiti.org"/>
    <hyperlink ref="B232:F232" r:id="rId25" display="Puede acceder a la versión más reciente de las plantillas de datos resumidos en https://eiti.org/es/documento/plantilla-datos-resumidos-del-eiti"/>
    <hyperlink ref="B180" r:id="rId26" location="r5-1"/>
    <hyperlink ref="B38" r:id="rId27" location="r2-4"/>
    <hyperlink ref="F19" r:id="rId28"/>
    <hyperlink ref="F20" r:id="rId29"/>
    <hyperlink ref="F21" r:id="rId30"/>
    <hyperlink ref="F22" r:id="rId31"/>
    <hyperlink ref="F26" r:id="rId32"/>
    <hyperlink ref="F27" r:id="rId33"/>
    <hyperlink ref="F28" r:id="rId34"/>
    <hyperlink ref="F29" r:id="rId35"/>
    <hyperlink ref="F30" r:id="rId36"/>
    <hyperlink ref="F31" r:id="rId37"/>
    <hyperlink ref="F34" r:id="rId38"/>
    <hyperlink ref="F39" r:id="rId39"/>
    <hyperlink ref="F40" r:id="rId40"/>
    <hyperlink ref="F41" r:id="rId41"/>
    <hyperlink ref="F42" r:id="rId42"/>
    <hyperlink ref="F51" r:id="rId43"/>
    <hyperlink ref="F56" r:id="rId44"/>
    <hyperlink ref="F98" r:id="rId45"/>
    <hyperlink ref="F166" r:id="rId46"/>
    <hyperlink ref="F210" r:id="rId47"/>
    <hyperlink ref="F227" r:id="rId48"/>
    <hyperlink ref="B97" r:id="rId49" location="r3-3"/>
    <hyperlink ref="F52" r:id="rId50"/>
    <hyperlink ref="F53" r:id="rId51"/>
    <hyperlink ref="F60" r:id="rId52"/>
    <hyperlink ref="F61" r:id="rId53"/>
    <hyperlink ref="F99" r:id="rId54"/>
    <hyperlink ref="F134" r:id="rId55"/>
    <hyperlink ref="F135" r:id="rId56"/>
    <hyperlink ref="F139" r:id="rId57"/>
    <hyperlink ref="F154" r:id="rId58"/>
    <hyperlink ref="F158" r:id="rId59"/>
    <hyperlink ref="F173" r:id="rId60"/>
    <hyperlink ref="F181" r:id="rId61"/>
    <hyperlink ref="F185" r:id="rId62"/>
    <hyperlink ref="F190" r:id="rId63"/>
    <hyperlink ref="F191" r:id="rId64"/>
    <hyperlink ref="F192" r:id="rId65"/>
    <hyperlink ref="F43" r:id="rId66"/>
    <hyperlink ref="F46" r:id="rId67"/>
    <hyperlink ref="F47" r:id="rId68"/>
    <hyperlink ref="F48" r:id="rId69"/>
    <hyperlink ref="F174" r:id="rId70"/>
    <hyperlink ref="F175" r:id="rId71"/>
    <hyperlink ref="F177" r:id="rId72"/>
    <hyperlink ref="F176" r:id="rId73"/>
    <hyperlink ref="F178" r:id="rId74"/>
  </hyperlinks>
  <pageMargins left="0.25" right="0.25" top="0.75" bottom="0.75" header="0.3" footer="0.3"/>
  <pageSetup paperSize="8" fitToHeight="0" orientation="landscape" horizontalDpi="2400" verticalDpi="2400" r:id="rId75"/>
  <extLst>
    <ext xmlns:x14="http://schemas.microsoft.com/office/spreadsheetml/2009/9/main" uri="{CCE6A557-97BC-4b89-ADB6-D9C93CAAB3DF}">
      <x14:dataValidations xmlns:xm="http://schemas.microsoft.com/office/excel/2006/main" count="1">
        <x14:dataValidation type="list" operator="equal" showInputMessage="1" showErrorMessage="1" errorTitle="El contenido ingresado es inváli" error="El contenido ingresado es inválido" promptTitle="Ingrese la unidad" prompt="Ingrese la moneda de acuerdo con el código de divisas ISO de tres letreas.">
          <x14:formula1>
            <xm:f>[1]Lists!#REF!</xm:f>
          </x14:formula1>
          <xm:sqref>F150:F151 F148 F146 F101 F73 F71 F69 F67 F65 F63 F131 F111 F109 F107 F105 F103 F75 F77 F79 F81 F83 F85 F87 F89 F91 F93 F95 F113 F115 F117 F119 F121 F123 F125 F127 F129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92"/>
  <sheetViews>
    <sheetView showGridLines="0" topLeftCell="A13" zoomScale="93" zoomScaleNormal="93" workbookViewId="0">
      <selection activeCell="A31" sqref="A1:XFD1048576"/>
    </sheetView>
  </sheetViews>
  <sheetFormatPr baseColWidth="10" defaultColWidth="4" defaultRowHeight="24" customHeight="1" x14ac:dyDescent="0.25"/>
  <cols>
    <col min="1" max="1" width="4" style="26"/>
    <col min="2" max="2" width="48.7109375" style="26" customWidth="1"/>
    <col min="3" max="3" width="44.42578125" style="26" customWidth="1"/>
    <col min="4" max="4" width="38.85546875" style="26" customWidth="1"/>
    <col min="5" max="5" width="23" style="26" customWidth="1"/>
    <col min="6" max="10" width="26.42578125" style="26" customWidth="1"/>
    <col min="11" max="11" width="31.85546875" style="26" customWidth="1"/>
    <col min="12" max="33" width="4" style="26"/>
    <col min="34" max="34" width="12.140625" style="26" bestFit="1" customWidth="1"/>
    <col min="35" max="16384" width="4" style="26"/>
  </cols>
  <sheetData>
    <row r="1" spans="2:12" ht="15.75" x14ac:dyDescent="0.25"/>
    <row r="2" spans="2:12" ht="15.75" x14ac:dyDescent="0.25">
      <c r="B2" s="322" t="s">
        <v>1637</v>
      </c>
      <c r="C2" s="322"/>
      <c r="D2" s="322"/>
      <c r="E2" s="322"/>
      <c r="F2" s="322"/>
      <c r="G2" s="322"/>
      <c r="H2" s="322"/>
      <c r="I2" s="322"/>
      <c r="J2" s="322"/>
    </row>
    <row r="3" spans="2:12" x14ac:dyDescent="0.25">
      <c r="B3" s="323" t="s">
        <v>1466</v>
      </c>
      <c r="C3" s="323"/>
      <c r="D3" s="323"/>
      <c r="E3" s="323"/>
      <c r="F3" s="323"/>
      <c r="G3" s="323"/>
      <c r="H3" s="323"/>
      <c r="I3" s="323"/>
      <c r="J3" s="323"/>
    </row>
    <row r="4" spans="2:12" ht="15" customHeight="1" x14ac:dyDescent="0.25">
      <c r="B4" s="325" t="s">
        <v>1638</v>
      </c>
      <c r="C4" s="325"/>
      <c r="D4" s="325"/>
      <c r="E4" s="325"/>
      <c r="F4" s="325"/>
      <c r="G4" s="325"/>
      <c r="H4" s="325"/>
      <c r="I4" s="325"/>
      <c r="J4" s="325"/>
    </row>
    <row r="5" spans="2:12" ht="15" customHeight="1" x14ac:dyDescent="0.25">
      <c r="B5" s="325" t="s">
        <v>1639</v>
      </c>
      <c r="C5" s="325"/>
      <c r="D5" s="325"/>
      <c r="E5" s="325"/>
      <c r="F5" s="325"/>
      <c r="G5" s="325"/>
      <c r="H5" s="325"/>
      <c r="I5" s="325"/>
      <c r="J5" s="325"/>
    </row>
    <row r="6" spans="2:12" ht="15" customHeight="1" x14ac:dyDescent="0.25">
      <c r="B6" s="325" t="s">
        <v>1640</v>
      </c>
      <c r="C6" s="325"/>
      <c r="D6" s="325"/>
      <c r="E6" s="325"/>
      <c r="F6" s="325"/>
      <c r="G6" s="325"/>
      <c r="H6" s="325"/>
      <c r="I6" s="325"/>
      <c r="J6" s="325"/>
    </row>
    <row r="7" spans="2:12" ht="15.6" customHeight="1" x14ac:dyDescent="0.25">
      <c r="B7" s="325" t="s">
        <v>1641</v>
      </c>
      <c r="C7" s="325"/>
      <c r="D7" s="325"/>
      <c r="E7" s="325"/>
      <c r="F7" s="325"/>
      <c r="G7" s="325"/>
      <c r="H7" s="325"/>
      <c r="I7" s="325"/>
      <c r="J7" s="325"/>
    </row>
    <row r="8" spans="2:12" ht="15.75" x14ac:dyDescent="0.3">
      <c r="B8" s="329" t="s">
        <v>1642</v>
      </c>
      <c r="C8" s="329"/>
      <c r="D8" s="329"/>
      <c r="E8" s="329"/>
      <c r="F8" s="329"/>
      <c r="G8" s="329"/>
      <c r="H8" s="329"/>
      <c r="I8" s="329"/>
      <c r="J8" s="329"/>
    </row>
    <row r="9" spans="2:12" ht="15.75" x14ac:dyDescent="0.25"/>
    <row r="10" spans="2:12" x14ac:dyDescent="0.25">
      <c r="B10" s="339" t="s">
        <v>1643</v>
      </c>
      <c r="C10" s="339"/>
      <c r="D10" s="339"/>
      <c r="E10" s="339"/>
      <c r="F10" s="339"/>
      <c r="G10" s="339"/>
      <c r="H10" s="339"/>
      <c r="I10" s="339"/>
      <c r="J10" s="339"/>
    </row>
    <row r="11" spans="2:12" s="189" customFormat="1" ht="25.5" customHeight="1" x14ac:dyDescent="0.25">
      <c r="B11" s="340" t="s">
        <v>1644</v>
      </c>
      <c r="C11" s="340"/>
      <c r="D11" s="340"/>
      <c r="E11" s="340"/>
      <c r="F11" s="340"/>
      <c r="G11" s="340"/>
      <c r="H11" s="340"/>
      <c r="I11" s="340"/>
      <c r="J11" s="340"/>
    </row>
    <row r="12" spans="2:12" s="45" customFormat="1" ht="15.75" x14ac:dyDescent="0.25">
      <c r="B12" s="341"/>
      <c r="C12" s="341"/>
      <c r="D12" s="341"/>
      <c r="E12" s="341"/>
      <c r="F12" s="341"/>
      <c r="G12" s="341"/>
      <c r="H12" s="341"/>
      <c r="I12" s="341"/>
      <c r="J12" s="341"/>
    </row>
    <row r="13" spans="2:12" s="45" customFormat="1" ht="19.5" x14ac:dyDescent="0.25">
      <c r="B13" s="342" t="s">
        <v>1645</v>
      </c>
      <c r="C13" s="342"/>
      <c r="D13" s="342"/>
      <c r="E13" s="342"/>
      <c r="F13" s="342"/>
      <c r="G13" s="342"/>
      <c r="H13" s="342"/>
      <c r="I13" s="342"/>
      <c r="J13" s="342"/>
    </row>
    <row r="14" spans="2:12" s="45" customFormat="1" ht="15.75" x14ac:dyDescent="0.25">
      <c r="B14" s="162" t="s">
        <v>1646</v>
      </c>
      <c r="C14" s="162" t="s">
        <v>1647</v>
      </c>
      <c r="D14" s="222" t="s">
        <v>1648</v>
      </c>
      <c r="E14" s="222" t="s">
        <v>1649</v>
      </c>
      <c r="F14" s="163"/>
      <c r="G14" s="164"/>
    </row>
    <row r="15" spans="2:12" s="45" customFormat="1" ht="15.75" x14ac:dyDescent="0.25">
      <c r="B15" s="214" t="s">
        <v>1996</v>
      </c>
      <c r="C15" s="222" t="s">
        <v>1651</v>
      </c>
      <c r="D15" s="222">
        <v>994316206</v>
      </c>
      <c r="E15" s="213">
        <f>SUMIF(Government_revenues_table[Entidad gubernamental],Government_agencies[[#This Row],[Nombre completo del organismo]],Government_revenues_table[Valor de ingresos])</f>
        <v>10319618753.699997</v>
      </c>
      <c r="F15" s="164"/>
      <c r="G15" s="166"/>
    </row>
    <row r="16" spans="2:12" s="45" customFormat="1" ht="15.75" x14ac:dyDescent="0.25">
      <c r="B16" s="45" t="s">
        <v>2000</v>
      </c>
      <c r="C16" s="214" t="s">
        <v>1651</v>
      </c>
      <c r="D16" s="222">
        <v>401039249</v>
      </c>
      <c r="E16" s="213">
        <f>SUMIF(Government_revenues_table[Entidad gubernamental],Government_agencies[[#This Row],[Nombre completo del organismo]],Government_revenues_table[Valor de ingresos])</f>
        <v>63121388</v>
      </c>
      <c r="F16" s="164"/>
      <c r="G16" s="222"/>
      <c r="J16" s="164"/>
      <c r="K16" s="164"/>
      <c r="L16" s="164"/>
    </row>
    <row r="17" spans="2:12" s="45" customFormat="1" ht="15.75" x14ac:dyDescent="0.25">
      <c r="B17" s="45" t="s">
        <v>2001</v>
      </c>
      <c r="C17" s="222" t="s">
        <v>1651</v>
      </c>
      <c r="D17" s="222"/>
      <c r="E17" s="213">
        <f>SUMIF(Government_revenues_table[Entidad gubernamental],Government_agencies[[#This Row],[Nombre completo del organismo]],Government_revenues_table[Valor de ingresos])</f>
        <v>683720</v>
      </c>
      <c r="F17" s="224"/>
      <c r="J17" s="166"/>
      <c r="K17" s="166"/>
      <c r="L17" s="166"/>
    </row>
    <row r="18" spans="2:12" s="45" customFormat="1" ht="15.75" x14ac:dyDescent="0.25">
      <c r="B18" s="45" t="s">
        <v>2102</v>
      </c>
      <c r="C18" s="222" t="s">
        <v>1651</v>
      </c>
      <c r="D18" s="222">
        <v>430146366</v>
      </c>
      <c r="E18" s="213">
        <f>SUMIF(Government_revenues_table[Entidad gubernamental],Government_agencies[[#This Row],[Nombre completo del organismo]],Government_revenues_table[Valor de ingresos])</f>
        <v>179000</v>
      </c>
      <c r="F18" s="224"/>
      <c r="J18" s="164"/>
      <c r="K18" s="164"/>
      <c r="L18" s="164"/>
    </row>
    <row r="19" spans="2:12" s="45" customFormat="1" ht="15.75" x14ac:dyDescent="0.25">
      <c r="B19" s="45" t="s">
        <v>2002</v>
      </c>
      <c r="C19" s="214" t="s">
        <v>1651</v>
      </c>
      <c r="D19" s="222">
        <v>401036959</v>
      </c>
      <c r="E19" s="213">
        <f>SUMIF(Government_revenues_table[Entidad gubernamental],Government_agencies[[#This Row],[Nombre completo del organismo]],Government_revenues_table[Valor de ingresos])</f>
        <v>0</v>
      </c>
      <c r="F19" s="224"/>
    </row>
    <row r="20" spans="2:12" s="45" customFormat="1" ht="15.75" x14ac:dyDescent="0.25">
      <c r="C20" s="214"/>
      <c r="D20" s="222"/>
      <c r="E20" s="213"/>
      <c r="F20" s="297"/>
    </row>
    <row r="21" spans="2:12" s="45" customFormat="1" ht="19.5" x14ac:dyDescent="0.25">
      <c r="B21" s="342" t="s">
        <v>1654</v>
      </c>
      <c r="C21" s="342"/>
      <c r="D21" s="342"/>
      <c r="E21" s="342"/>
      <c r="F21" s="342"/>
      <c r="G21" s="342"/>
      <c r="H21" s="342"/>
      <c r="I21" s="342"/>
      <c r="J21" s="342"/>
    </row>
    <row r="22" spans="2:12" s="45" customFormat="1" ht="15.75" x14ac:dyDescent="0.25">
      <c r="B22" s="345" t="s">
        <v>1655</v>
      </c>
      <c r="C22" s="346"/>
      <c r="D22" s="346"/>
      <c r="E22" s="346"/>
    </row>
    <row r="23" spans="2:12" s="45" customFormat="1" ht="15.75" x14ac:dyDescent="0.25">
      <c r="B23" s="312"/>
      <c r="C23" s="257" t="s">
        <v>2028</v>
      </c>
      <c r="D23" s="343" t="s">
        <v>2105</v>
      </c>
      <c r="E23" s="344"/>
    </row>
    <row r="24" spans="2:12" s="45" customFormat="1" ht="16.5" thickBot="1" x14ac:dyDescent="0.3">
      <c r="C24" s="222"/>
      <c r="F24" s="167"/>
      <c r="G24" s="167"/>
      <c r="H24" s="168"/>
    </row>
    <row r="25" spans="2:12" s="45" customFormat="1" ht="16.5" thickBot="1" x14ac:dyDescent="0.3">
      <c r="B25" s="162" t="s">
        <v>1656</v>
      </c>
      <c r="C25" s="222" t="s">
        <v>1657</v>
      </c>
      <c r="D25" s="222" t="s">
        <v>1417</v>
      </c>
      <c r="E25" s="222" t="s">
        <v>1658</v>
      </c>
      <c r="F25" s="222" t="s">
        <v>1659</v>
      </c>
      <c r="G25" s="222" t="s">
        <v>1660</v>
      </c>
      <c r="H25" s="222" t="s">
        <v>1661</v>
      </c>
      <c r="K25" s="296" t="s">
        <v>1661</v>
      </c>
    </row>
    <row r="26" spans="2:12" s="45" customFormat="1" ht="15.75" x14ac:dyDescent="0.25">
      <c r="B26" s="129" t="s">
        <v>2029</v>
      </c>
      <c r="C26" s="214">
        <v>101886714</v>
      </c>
      <c r="D26" s="214" t="s">
        <v>1662</v>
      </c>
      <c r="E26" s="45" t="s">
        <v>2096</v>
      </c>
      <c r="F26" s="293" t="s">
        <v>2092</v>
      </c>
      <c r="G26" s="293" t="s">
        <v>2057</v>
      </c>
      <c r="H26" s="165">
        <f>SUMIF(Table10[Empresa],Companies[Nombre completo de la empresa],Table10[Valor de ingresos])</f>
        <v>0</v>
      </c>
      <c r="K26" s="295">
        <v>9872556842</v>
      </c>
    </row>
    <row r="27" spans="2:12" s="45" customFormat="1" ht="15.75" x14ac:dyDescent="0.25">
      <c r="B27" s="256" t="s">
        <v>2030</v>
      </c>
      <c r="C27" s="256">
        <v>130417784</v>
      </c>
      <c r="D27" s="308" t="s">
        <v>1662</v>
      </c>
      <c r="E27" s="310" t="s">
        <v>2033</v>
      </c>
      <c r="F27" s="294" t="s">
        <v>2093</v>
      </c>
      <c r="G27" s="294" t="s">
        <v>2057</v>
      </c>
      <c r="H27" s="295">
        <f>SUMIF(Table10[Empresa],Companies[Nombre completo de la empresa],Table10[Valor de ingresos])</f>
        <v>0</v>
      </c>
      <c r="K27" s="295">
        <v>142495372</v>
      </c>
    </row>
    <row r="28" spans="2:12" s="45" customFormat="1" ht="15.75" x14ac:dyDescent="0.25">
      <c r="B28" s="256" t="s">
        <v>2031</v>
      </c>
      <c r="C28" s="256">
        <v>101007176</v>
      </c>
      <c r="D28" s="309" t="s">
        <v>1662</v>
      </c>
      <c r="E28" s="309" t="s">
        <v>2097</v>
      </c>
      <c r="F28" s="294" t="s">
        <v>2091</v>
      </c>
      <c r="G28" s="294" t="s">
        <v>2057</v>
      </c>
      <c r="H28" s="311">
        <f>SUMIF(Table10[Empresa],Companies[Nombre completo de la empresa],Table10[Valor de ingresos])</f>
        <v>0</v>
      </c>
      <c r="K28" s="295">
        <v>69706651</v>
      </c>
    </row>
    <row r="29" spans="2:12" s="45" customFormat="1" ht="15.75" x14ac:dyDescent="0.25">
      <c r="B29" s="256" t="s">
        <v>2032</v>
      </c>
      <c r="C29" s="256">
        <v>101530286</v>
      </c>
      <c r="D29" s="308" t="s">
        <v>1662</v>
      </c>
      <c r="E29" s="310" t="s">
        <v>2034</v>
      </c>
      <c r="F29" s="294" t="s">
        <v>2094</v>
      </c>
      <c r="G29" s="294" t="s">
        <v>2057</v>
      </c>
      <c r="H29" s="295">
        <f>SUMIF(Table10[Empresa],Companies[Nombre completo de la empresa],Table10[Valor de ingresos])</f>
        <v>0</v>
      </c>
      <c r="K29" s="295">
        <v>512440574</v>
      </c>
    </row>
    <row r="30" spans="2:12" s="45" customFormat="1" ht="15.75" x14ac:dyDescent="0.25">
      <c r="C30" s="26"/>
      <c r="F30" s="167"/>
      <c r="G30" s="167"/>
      <c r="H30" s="168"/>
    </row>
    <row r="31" spans="2:12" s="45" customFormat="1" ht="19.5" x14ac:dyDescent="0.25">
      <c r="B31" s="342" t="s">
        <v>1423</v>
      </c>
      <c r="C31" s="342"/>
      <c r="D31" s="342"/>
      <c r="E31" s="342"/>
      <c r="F31" s="342"/>
      <c r="G31" s="342"/>
      <c r="H31" s="342"/>
      <c r="I31" s="342"/>
      <c r="J31" s="342"/>
    </row>
    <row r="32" spans="2:12" s="45" customFormat="1" ht="15.75" x14ac:dyDescent="0.3">
      <c r="B32" s="162" t="s">
        <v>1663</v>
      </c>
      <c r="C32" s="46" t="s">
        <v>1664</v>
      </c>
      <c r="D32" s="46" t="s">
        <v>1665</v>
      </c>
      <c r="E32" s="46" t="s">
        <v>1666</v>
      </c>
      <c r="F32" s="26" t="s">
        <v>1667</v>
      </c>
      <c r="G32" s="26" t="s">
        <v>1668</v>
      </c>
      <c r="H32" s="26" t="s">
        <v>1669</v>
      </c>
      <c r="I32" s="26" t="s">
        <v>1670</v>
      </c>
      <c r="J32" s="26" t="s">
        <v>1671</v>
      </c>
    </row>
    <row r="33" spans="2:10" s="45" customFormat="1" ht="15.75" x14ac:dyDescent="0.3">
      <c r="B33" s="129" t="s">
        <v>2029</v>
      </c>
      <c r="C33" s="214">
        <v>101886714</v>
      </c>
      <c r="D33" s="129" t="s">
        <v>2029</v>
      </c>
      <c r="E33" s="261" t="s">
        <v>1870</v>
      </c>
      <c r="F33" s="261" t="s">
        <v>1732</v>
      </c>
      <c r="G33" s="298">
        <v>968336.66</v>
      </c>
      <c r="H33" s="307" t="s">
        <v>1381</v>
      </c>
      <c r="I33" s="260"/>
      <c r="J33" s="260"/>
    </row>
    <row r="34" spans="2:10" s="45" customFormat="1" ht="15.75" x14ac:dyDescent="0.3">
      <c r="B34" s="129" t="s">
        <v>2029</v>
      </c>
      <c r="C34" s="214">
        <v>101886714</v>
      </c>
      <c r="D34" s="129" t="s">
        <v>2029</v>
      </c>
      <c r="E34" s="261" t="s">
        <v>1869</v>
      </c>
      <c r="F34" s="261" t="s">
        <v>1732</v>
      </c>
      <c r="G34" s="298">
        <v>5006410.38</v>
      </c>
      <c r="H34" s="307" t="s">
        <v>1381</v>
      </c>
      <c r="I34" s="260"/>
      <c r="J34" s="260"/>
    </row>
    <row r="35" spans="2:10" s="45" customFormat="1" ht="15.75" x14ac:dyDescent="0.3">
      <c r="B35" s="129" t="s">
        <v>2029</v>
      </c>
      <c r="C35" s="214">
        <v>101886714</v>
      </c>
      <c r="D35" s="129" t="s">
        <v>2029</v>
      </c>
      <c r="E35" s="261" t="s">
        <v>1834</v>
      </c>
      <c r="F35" s="261" t="s">
        <v>1732</v>
      </c>
      <c r="G35" s="298">
        <v>926.98</v>
      </c>
      <c r="H35" s="307" t="s">
        <v>2005</v>
      </c>
      <c r="I35" s="260"/>
      <c r="J35" s="260"/>
    </row>
    <row r="36" spans="2:10" s="45" customFormat="1" ht="15.75" x14ac:dyDescent="0.3">
      <c r="B36" s="129" t="s">
        <v>2030</v>
      </c>
      <c r="C36" s="214">
        <v>130417784</v>
      </c>
      <c r="D36" s="129" t="s">
        <v>2030</v>
      </c>
      <c r="E36" s="261" t="s">
        <v>1870</v>
      </c>
      <c r="F36" s="261" t="s">
        <v>1732</v>
      </c>
      <c r="G36" s="298">
        <v>43039</v>
      </c>
      <c r="H36" s="307" t="s">
        <v>1381</v>
      </c>
      <c r="I36" s="260"/>
      <c r="J36" s="260"/>
    </row>
    <row r="37" spans="2:10" s="45" customFormat="1" ht="15.75" x14ac:dyDescent="0.3">
      <c r="B37" s="129" t="s">
        <v>2030</v>
      </c>
      <c r="C37" s="214">
        <v>130417784</v>
      </c>
      <c r="D37" s="129" t="s">
        <v>2030</v>
      </c>
      <c r="E37" s="261" t="s">
        <v>1869</v>
      </c>
      <c r="F37" s="261" t="s">
        <v>1732</v>
      </c>
      <c r="G37" s="298">
        <v>131380</v>
      </c>
      <c r="H37" s="307" t="s">
        <v>1381</v>
      </c>
      <c r="I37" s="260"/>
      <c r="J37" s="260"/>
    </row>
    <row r="38" spans="2:10" ht="15.75" x14ac:dyDescent="0.3">
      <c r="B38" s="129" t="s">
        <v>2031</v>
      </c>
      <c r="C38" s="214">
        <v>101007176</v>
      </c>
      <c r="D38" s="129" t="s">
        <v>2031</v>
      </c>
      <c r="E38" s="261" t="s">
        <v>1835</v>
      </c>
      <c r="F38" s="261" t="s">
        <v>1732</v>
      </c>
      <c r="G38" s="298">
        <v>19214</v>
      </c>
      <c r="H38" s="307" t="s">
        <v>2005</v>
      </c>
      <c r="I38" s="258"/>
      <c r="J38" s="260"/>
    </row>
    <row r="39" spans="2:10" ht="15.75" x14ac:dyDescent="0.3">
      <c r="B39" s="129" t="s">
        <v>2031</v>
      </c>
      <c r="C39" s="214">
        <v>101007176</v>
      </c>
      <c r="D39" s="129" t="s">
        <v>2031</v>
      </c>
      <c r="E39" s="261" t="s">
        <v>1835</v>
      </c>
      <c r="F39" s="261" t="s">
        <v>1732</v>
      </c>
      <c r="G39" s="298">
        <v>53697</v>
      </c>
      <c r="H39" s="307" t="s">
        <v>2005</v>
      </c>
      <c r="I39" s="258"/>
      <c r="J39" s="260"/>
    </row>
    <row r="40" spans="2:10" ht="15.75" x14ac:dyDescent="0.3">
      <c r="B40" s="129" t="s">
        <v>2032</v>
      </c>
      <c r="C40" s="214">
        <v>101530286</v>
      </c>
      <c r="D40" s="129" t="s">
        <v>2032</v>
      </c>
      <c r="E40" s="261" t="s">
        <v>1870</v>
      </c>
      <c r="F40" s="261" t="s">
        <v>1732</v>
      </c>
      <c r="G40" s="298">
        <v>5659.29</v>
      </c>
      <c r="H40" s="307" t="s">
        <v>1381</v>
      </c>
      <c r="I40" s="258"/>
      <c r="J40" s="260"/>
    </row>
    <row r="41" spans="2:10" s="45" customFormat="1" ht="15.75" x14ac:dyDescent="0.3">
      <c r="B41" s="129" t="s">
        <v>2032</v>
      </c>
      <c r="C41" s="214">
        <v>101530286</v>
      </c>
      <c r="D41" s="129" t="s">
        <v>2032</v>
      </c>
      <c r="E41" s="261" t="s">
        <v>1869</v>
      </c>
      <c r="F41" s="261" t="s">
        <v>1732</v>
      </c>
      <c r="G41" s="298">
        <v>215327.92</v>
      </c>
      <c r="H41" s="307" t="s">
        <v>1381</v>
      </c>
      <c r="I41" s="260"/>
      <c r="J41" s="260"/>
    </row>
    <row r="42" spans="2:10" s="45" customFormat="1" ht="15" customHeight="1" x14ac:dyDescent="0.3">
      <c r="B42" s="129" t="s">
        <v>2032</v>
      </c>
      <c r="C42" s="214">
        <v>101530286</v>
      </c>
      <c r="D42" s="129" t="s">
        <v>2032</v>
      </c>
      <c r="E42" s="261" t="s">
        <v>1834</v>
      </c>
      <c r="F42" s="261" t="s">
        <v>1732</v>
      </c>
      <c r="G42" s="298">
        <v>7660.85</v>
      </c>
      <c r="H42" s="307" t="s">
        <v>2005</v>
      </c>
      <c r="I42" s="260"/>
      <c r="J42" s="260"/>
    </row>
    <row r="43" spans="2:10" s="45" customFormat="1" ht="18" customHeight="1" x14ac:dyDescent="0.3">
      <c r="B43" s="129" t="s">
        <v>2032</v>
      </c>
      <c r="C43" s="214">
        <v>101530286</v>
      </c>
      <c r="D43" s="129" t="s">
        <v>2032</v>
      </c>
      <c r="E43" s="261" t="s">
        <v>1425</v>
      </c>
      <c r="F43" s="261" t="s">
        <v>1732</v>
      </c>
      <c r="G43" s="298">
        <v>4038</v>
      </c>
      <c r="H43" s="307" t="s">
        <v>2005</v>
      </c>
      <c r="I43" s="260"/>
      <c r="J43" s="260"/>
    </row>
    <row r="44" spans="2:10" ht="11.45" customHeight="1" x14ac:dyDescent="0.3">
      <c r="B44" s="258"/>
      <c r="C44" s="259"/>
      <c r="D44" s="259"/>
      <c r="E44" s="259"/>
      <c r="F44" s="259"/>
      <c r="G44" s="258"/>
      <c r="H44" s="260"/>
      <c r="I44" s="258"/>
      <c r="J44" s="260"/>
    </row>
    <row r="45" spans="2:10" s="45" customFormat="1" ht="22.5" customHeight="1" x14ac:dyDescent="0.3">
      <c r="B45" s="258"/>
      <c r="C45" s="259"/>
      <c r="D45" s="259"/>
      <c r="E45" s="259"/>
      <c r="F45" s="259"/>
      <c r="G45" s="260"/>
      <c r="H45" s="260"/>
      <c r="I45" s="260"/>
      <c r="J45" s="260"/>
    </row>
    <row r="46" spans="2:10" ht="21" customHeight="1" x14ac:dyDescent="0.3">
      <c r="B46" s="45" t="s">
        <v>1653</v>
      </c>
      <c r="C46" s="46"/>
      <c r="D46" s="259"/>
      <c r="E46" s="259"/>
      <c r="F46" s="259"/>
      <c r="G46" s="258"/>
      <c r="H46" s="260"/>
      <c r="I46" s="258"/>
      <c r="J46" s="260"/>
    </row>
    <row r="47" spans="2:10" s="45" customFormat="1" ht="15.75" x14ac:dyDescent="0.25">
      <c r="I47" s="260"/>
      <c r="J47" s="260"/>
    </row>
    <row r="48" spans="2:10" s="45" customFormat="1" ht="15.75" x14ac:dyDescent="0.25">
      <c r="I48" s="260"/>
      <c r="J48" s="260"/>
    </row>
    <row r="49" spans="2:10" s="45" customFormat="1" ht="15.75" x14ac:dyDescent="0.25">
      <c r="I49" s="260"/>
      <c r="J49" s="260"/>
    </row>
    <row r="50" spans="2:10" s="45" customFormat="1" ht="15.75" x14ac:dyDescent="0.3">
      <c r="B50" s="256"/>
      <c r="C50" s="256"/>
      <c r="D50" s="256"/>
      <c r="E50" s="259"/>
      <c r="F50" s="259"/>
      <c r="G50" s="298"/>
      <c r="H50" s="260"/>
      <c r="I50" s="260"/>
      <c r="J50" s="260"/>
    </row>
    <row r="51" spans="2:10" s="45" customFormat="1" ht="16.5" thickBot="1" x14ac:dyDescent="0.3">
      <c r="B51" s="335" t="s">
        <v>1873</v>
      </c>
      <c r="C51" s="336"/>
      <c r="D51" s="336"/>
      <c r="E51" s="336"/>
      <c r="F51" s="336"/>
      <c r="G51" s="336"/>
      <c r="H51" s="336"/>
      <c r="I51" s="336"/>
      <c r="J51" s="336"/>
    </row>
    <row r="52" spans="2:10" s="45" customFormat="1" ht="15.75" x14ac:dyDescent="0.25">
      <c r="B52" s="337" t="s">
        <v>1459</v>
      </c>
      <c r="C52" s="338"/>
      <c r="D52" s="338"/>
      <c r="E52" s="338"/>
      <c r="F52" s="338"/>
      <c r="G52" s="338"/>
      <c r="H52" s="338"/>
      <c r="I52" s="338"/>
      <c r="J52" s="338"/>
    </row>
    <row r="53" spans="2:10" ht="16.5" thickBot="1" x14ac:dyDescent="0.3">
      <c r="B53" s="36"/>
      <c r="C53" s="36"/>
      <c r="D53" s="36"/>
      <c r="E53" s="36"/>
      <c r="F53" s="28"/>
      <c r="G53" s="221"/>
      <c r="H53" s="221"/>
      <c r="I53" s="221"/>
      <c r="J53" s="221"/>
    </row>
    <row r="54" spans="2:10" ht="15.75" x14ac:dyDescent="0.25">
      <c r="B54" s="328" t="s">
        <v>1460</v>
      </c>
      <c r="C54" s="328"/>
      <c r="D54" s="328"/>
      <c r="E54" s="328"/>
      <c r="F54" s="328"/>
      <c r="G54" s="233"/>
      <c r="H54" s="28"/>
      <c r="I54" s="232"/>
      <c r="J54" s="232"/>
    </row>
    <row r="55" spans="2:10" ht="15" customHeight="1" x14ac:dyDescent="0.25">
      <c r="B55" s="313" t="s">
        <v>1461</v>
      </c>
      <c r="C55" s="313"/>
      <c r="D55" s="313"/>
      <c r="E55" s="313"/>
      <c r="F55" s="313"/>
      <c r="G55" s="232"/>
      <c r="H55" s="232"/>
      <c r="I55" s="232"/>
      <c r="J55" s="232"/>
    </row>
    <row r="56" spans="2:10" ht="15.75" x14ac:dyDescent="0.25">
      <c r="B56" s="321" t="s">
        <v>1462</v>
      </c>
      <c r="C56" s="321"/>
      <c r="D56" s="321"/>
      <c r="E56" s="321"/>
      <c r="F56" s="321"/>
      <c r="G56" s="222"/>
      <c r="H56" s="222"/>
      <c r="I56" s="222"/>
      <c r="J56" s="222"/>
    </row>
    <row r="57" spans="2:10" ht="15.75" x14ac:dyDescent="0.25"/>
    <row r="58" spans="2:10" ht="15.75" x14ac:dyDescent="0.25"/>
    <row r="59" spans="2:10" s="45" customFormat="1" ht="15.75" x14ac:dyDescent="0.25">
      <c r="B59" s="26"/>
      <c r="C59" s="26"/>
      <c r="D59" s="26"/>
      <c r="E59" s="26"/>
    </row>
    <row r="60" spans="2:10" ht="15.75" x14ac:dyDescent="0.25"/>
    <row r="61" spans="2:10" ht="15.75" x14ac:dyDescent="0.25"/>
    <row r="62" spans="2:10" ht="15.75" x14ac:dyDescent="0.25"/>
    <row r="63" spans="2:10" ht="15.75" x14ac:dyDescent="0.25"/>
    <row r="64" spans="2:10" ht="15.75" x14ac:dyDescent="0.25"/>
    <row r="65" ht="15.75" x14ac:dyDescent="0.25"/>
    <row r="66" ht="15.75" x14ac:dyDescent="0.25"/>
    <row r="67" ht="15" customHeight="1" x14ac:dyDescent="0.25"/>
    <row r="68" ht="15" customHeight="1" x14ac:dyDescent="0.25"/>
    <row r="69" ht="15.75" x14ac:dyDescent="0.25"/>
    <row r="70" ht="15.75" x14ac:dyDescent="0.25"/>
    <row r="71" ht="18.75" customHeight="1" x14ac:dyDescent="0.25"/>
    <row r="72" ht="15.75" x14ac:dyDescent="0.25"/>
    <row r="73" ht="15.75" x14ac:dyDescent="0.25"/>
    <row r="74" ht="15.75" x14ac:dyDescent="0.25"/>
    <row r="75" ht="15.75" x14ac:dyDescent="0.25"/>
    <row r="76" ht="15.75" x14ac:dyDescent="0.25"/>
    <row r="77" ht="15.75" x14ac:dyDescent="0.25"/>
    <row r="78" ht="15.75" x14ac:dyDescent="0.25"/>
    <row r="79" ht="15.75" x14ac:dyDescent="0.25"/>
    <row r="80" ht="15.75" x14ac:dyDescent="0.25"/>
    <row r="81" ht="15.75" x14ac:dyDescent="0.25"/>
    <row r="82" ht="15.75" x14ac:dyDescent="0.25"/>
    <row r="83" ht="15.75" x14ac:dyDescent="0.25"/>
    <row r="84" ht="15.75" x14ac:dyDescent="0.25"/>
    <row r="85" ht="15.75" x14ac:dyDescent="0.25"/>
    <row r="86" ht="15.75" x14ac:dyDescent="0.25"/>
    <row r="87" ht="15.75" x14ac:dyDescent="0.25"/>
    <row r="88" ht="15.75" x14ac:dyDescent="0.25"/>
    <row r="89" ht="15.75" x14ac:dyDescent="0.25"/>
    <row r="90" ht="15.75" x14ac:dyDescent="0.25"/>
    <row r="91" ht="15.75" x14ac:dyDescent="0.25"/>
    <row r="92" ht="15.75" x14ac:dyDescent="0.25"/>
  </sheetData>
  <mergeCells count="20">
    <mergeCell ref="B2:J2"/>
    <mergeCell ref="B3:J3"/>
    <mergeCell ref="B4:J4"/>
    <mergeCell ref="B5:J5"/>
    <mergeCell ref="B6:J6"/>
    <mergeCell ref="B55:F55"/>
    <mergeCell ref="B56:F56"/>
    <mergeCell ref="B7:J7"/>
    <mergeCell ref="B8:J8"/>
    <mergeCell ref="B10:J10"/>
    <mergeCell ref="B11:J11"/>
    <mergeCell ref="B12:J12"/>
    <mergeCell ref="B31:J31"/>
    <mergeCell ref="B51:J51"/>
    <mergeCell ref="B52:J52"/>
    <mergeCell ref="B13:J13"/>
    <mergeCell ref="B21:J21"/>
    <mergeCell ref="B54:F54"/>
    <mergeCell ref="D23:E23"/>
    <mergeCell ref="B22:E22"/>
  </mergeCells>
  <dataValidations xWindow="549" yWindow="720" count="25">
    <dataValidation allowBlank="1" showInputMessage="1" showErrorMessage="1" promptTitle="Nombre de la empresa" prompt="Ingrese el nombre de la empresa._x000a__x000a_Por favor, evite utilizar siglas e ingrese el nombre completo." sqref="D33:D43 D50 B33:B43 B50 B26:B29"/>
    <dataValidation allowBlank="1" showInputMessage="1" showErrorMessage="1" promptTitle="Número de identificación" prompt="Indique el número único de identificación, p. ej. el NIF, número societario o similares" sqref="C33:C43 C50 C26:C29"/>
    <dataValidation allowBlank="1" showInputMessage="1" showErrorMessage="1" promptTitle="Ingrese los productos básicos" prompt="Ingrese los productos básicos de la empresa que correspondan, separados por comas." sqref="E26:E29"/>
    <dataValidation allowBlank="1" showInputMessage="1" showErrorMessage="1" promptTitle="Nombre del proyecto" prompt="Ingrese el nombre del proyecto._x000a__x000a_Por favor, evite utilizar siglas e ingrese el nombre completo." sqref="B35:B46"/>
    <dataValidation allowBlank="1" showInputMessage="1" showErrorMessage="1" promptTitle="Nombre de identificación" prompt="Ingrese la denominación del identificador, p. ej. &quot;Número de identificación fiscal&quot; o similares." sqref="B23"/>
    <dataValidation allowBlank="1" showInputMessage="1" showErrorMessage="1" promptTitle="Nombre del registro" prompt="Ingrese el nombre del registro u organismo" sqref="C23"/>
    <dataValidation allowBlank="1" showInputMessage="1" showErrorMessage="1" promptTitle="Dirección web del registro" prompt="Ingrese la dirección web directa del registro u organismo" sqref="D23"/>
    <dataValidation allowBlank="1" showInputMessage="1" showErrorMessage="1" promptTitle="Empresas afiliadas" prompt="Ingrese las empresas afiliadas al proyecto que correspondan, separadas por comas." sqref="D35:D46"/>
    <dataValidation allowBlank="1" showInputMessage="1" showErrorMessage="1" promptTitle="Número de referencia" prompt="Ingrese el número de referencia del acuerdo legal: contrato, licencia, arrendamiento, concesión…" sqref="C35:C46"/>
    <dataValidation type="textLength" allowBlank="1" showInputMessage="1" showErrorMessage="1" errorTitle="Please do not edit these cells" error="Please do not edit these cells" sqref="B23">
      <formula1>10000</formula1>
      <formula2>50000</formula2>
    </dataValidation>
    <dataValidation type="textLength" allowBlank="1" showInputMessage="1" showErrorMessage="1" sqref="C53:F53 A21:B22 F23:K23 A25:K25 A14:E14 A1:K13 F21:L22 A26:A54 G53:J55 B52:B53 C21:E21 B30:K32 K33:K54 F14:K20 I26:J29 B24:K24 A23:A24">
      <formula1>9999999</formula1>
      <formula2>99999999</formula2>
    </dataValidation>
    <dataValidation type="whole" showInputMessage="1" showErrorMessage="1" sqref="B54:F56">
      <formula1>999999</formula1>
      <formula2>99999999</formula2>
    </dataValidation>
    <dataValidation type="whole" allowBlank="1" showInputMessage="1" showErrorMessage="1" errorTitle="No editar estas celdas" error="Por favor, no edite estas celdas" sqref="B51">
      <formula1>10000</formula1>
      <formula2>50000</formula2>
    </dataValidation>
    <dataValidation type="list" allowBlank="1" showInputMessage="1" showErrorMessage="1" sqref="F50 F33:F46">
      <formula1>Project_phases_list</formula1>
    </dataValidation>
    <dataValidation type="list" allowBlank="1" showInputMessage="1" showErrorMessage="1" promptTitle="Ingrese el producto básico" prompt="Ingrese los productos básicos del proyecto que correspondan, colocando uno por fila. Si un mismo proyecto genera más de un producto básico, use diferentes filas." sqref="E50 E33:E46">
      <formula1>Commodity_names</formula1>
    </dataValidation>
    <dataValidation type="decimal" allowBlank="1" showInputMessage="1" showErrorMessage="1" errorTitle="Ingrese únicamente números" error="En estas celdas sólo deberían incluirse números" promptTitle="Volumen de producción" prompt="Ingrese el volumen de producción del proyecto." sqref="G50 G33:G46">
      <formula1>0</formula1>
      <formula2>1000000000000000</formula2>
    </dataValidation>
    <dataValidation type="list" allowBlank="1" showInputMessage="1" showErrorMessage="1" errorTitle="La unidad utilizada es inválida" error="Seleccione Barriles, Sm3 (metro cúbico estándar), Toneladas métricas, onzas (oz), o quilates._x000a__x000a_Otras unidades: convierta el número a las unidades estándar, e incluya la información original en la sección de comentarios." promptTitle="Especifique la unidad de medida" prompt="Seleccione Barriles, Sm3 (metro cúbico estándar), Toneladas métricas, onzas (oz), o quilates del menú desplegable" sqref="H50 H33:H46">
      <formula1>"&lt;Unidad&gt;,Sm3,Sm3 o.e.,Barriles,Toneladas,oz,carats,Pce"</formula1>
    </dataValidation>
    <dataValidation type="decimal" allowBlank="1" showInputMessage="1" showErrorMessage="1" errorTitle="Ingrese únicamente números" error="En estas celdas sólo deberían incluirse números" promptTitle="Valores de producción" prompt="Ingrese el valor de la producción del proyecto." sqref="I33:I50">
      <formula1>0</formula1>
      <formula2>1000000000000000</formula2>
    </dataValidation>
    <dataValidation allowBlank="1" showInputMessage="1" showErrorMessage="1" promptTitle="Identificación" prompt="Ingrese el número de identificación correspondiente a la entidad gubernamental informante, si se aplica." sqref="D15:D20"/>
    <dataValidation type="list" allowBlank="1" showInputMessage="1" showErrorMessage="1" promptTitle="Tipo de organismo gubernamental" prompt="Elija de la lista desplegable el tipo de organismo gubernamental._x000a_De ser posible, evite utilizar tipos personalizados." sqref="C15:C20">
      <formula1>Agency_type</formula1>
    </dataValidation>
    <dataValidation allowBlank="1" showInputMessage="1" showErrorMessage="1" promptTitle="Organismo gubernamental receptor" prompt="Ingrese el nombre del organismo gubernamental receptor._x000a__x000a_Por favor, evite utilizar siglas e ingrese el nombre completo." sqref="B15:B20"/>
    <dataValidation type="textLength" allowBlank="1" showInputMessage="1" showErrorMessage="1" errorTitle="No editar - basado en la Parte 4" error="Estas celdas se completarán automáticamente" promptTitle="No editar - basado en la Parte 4" prompt=" " sqref="E15:E20">
      <formula1>999999</formula1>
      <formula2>9999999</formula2>
    </dataValidation>
    <dataValidation type="list" allowBlank="1" showInputMessage="1" showErrorMessage="1" promptTitle="Seleccione el sector" prompt="Seleccione de la lista el sector correspondiente a la empresa" sqref="D26:D29">
      <formula1>Sector_list</formula1>
    </dataValidation>
    <dataValidation errorStyle="warning" allowBlank="1" showInputMessage="1" showErrorMessage="1" errorTitle="Dirección web" error="Ingrese un enlace en estas celdas" sqref="F26:G29"/>
    <dataValidation type="whole" allowBlank="1" showInputMessage="1" showErrorMessage="1" errorTitle="No editar - basado en la parte 5" error="Estas celdas se completarán automáticamente" promptTitle="No editar - basado en la parte 5" prompt=" " sqref="H26:H29">
      <formula1>1</formula1>
      <formula2>2</formula2>
    </dataValidation>
  </dataValidations>
  <hyperlinks>
    <hyperlink ref="B8" r:id="rId1"/>
    <hyperlink ref="B52:F52" r:id="rId2" display="Give us your feedback or report a conflict in the data! Write to us at  data@eiti.org"/>
    <hyperlink ref="B51:F51" r:id="rId3" display="Puede acceder a la versión más reciente de las plantillas de datos resumidos en https://eiti.org/es/documento/plantilla-datos-resumidos-del-eiti"/>
    <hyperlink ref="F28" r:id="rId4"/>
    <hyperlink ref="F26" r:id="rId5"/>
    <hyperlink ref="F27" r:id="rId6"/>
    <hyperlink ref="F29" r:id="rId7"/>
    <hyperlink ref="G26" r:id="rId8"/>
    <hyperlink ref="G27" r:id="rId9"/>
    <hyperlink ref="G28" r:id="rId10"/>
    <hyperlink ref="G29" r:id="rId11"/>
    <hyperlink ref="D23" r:id="rId12"/>
  </hyperlinks>
  <pageMargins left="0.25" right="0.25" top="0.75" bottom="0.75" header="0.3" footer="0.3"/>
  <pageSetup paperSize="8" fitToHeight="0" orientation="landscape" horizontalDpi="2400" verticalDpi="2400" r:id="rId13"/>
  <tableParts count="3">
    <tablePart r:id="rId14"/>
    <tablePart r:id="rId15"/>
    <tablePart r:id="rId16"/>
  </tableParts>
  <extLst>
    <ext xmlns:x14="http://schemas.microsoft.com/office/spreadsheetml/2009/9/main" uri="{CCE6A557-97BC-4b89-ADB6-D9C93CAAB3DF}">
      <x14:dataValidations xmlns:xm="http://schemas.microsoft.com/office/excel/2006/main" xWindow="549" yWindow="720" count="1">
        <x14:dataValidation type="list" allowBlank="1" showInputMessage="1" showErrorMessage="1" error="El contenido ingresado es inválido" promptTitle="Moneda" prompt="Ingrese la moneda de acuerdo con el código de divisas ISO de tres letreas.">
          <x14:formula1>
            <xm:f>Lists!$I$11:$I$168</xm:f>
          </x14:formula1>
          <xm:sqref>J33:J50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1:N97"/>
  <sheetViews>
    <sheetView showGridLines="0" topLeftCell="G46" zoomScale="70" zoomScaleNormal="70" workbookViewId="0">
      <selection activeCell="G37" sqref="A1:XFD1048576"/>
    </sheetView>
  </sheetViews>
  <sheetFormatPr baseColWidth="10" defaultColWidth="8.7109375" defaultRowHeight="15.75" x14ac:dyDescent="0.3"/>
  <cols>
    <col min="1" max="1" width="2.7109375" style="46" customWidth="1"/>
    <col min="2" max="5" width="0" style="46" hidden="1" customWidth="1"/>
    <col min="6" max="6" width="50.42578125" style="46" customWidth="1"/>
    <col min="7" max="7" width="16.7109375" style="46" customWidth="1"/>
    <col min="8" max="8" width="38.85546875" style="46" bestFit="1" customWidth="1"/>
    <col min="9" max="9" width="16.7109375" style="46" customWidth="1"/>
    <col min="10" max="10" width="52.85546875" style="46" customWidth="1"/>
    <col min="11" max="11" width="15.5703125" style="46" bestFit="1" customWidth="1"/>
    <col min="12" max="12" width="2.7109375" style="46" customWidth="1"/>
    <col min="13" max="13" width="19.5703125" style="46" bestFit="1" customWidth="1"/>
    <col min="14" max="14" width="73.42578125" style="46" bestFit="1" customWidth="1"/>
    <col min="15" max="15" width="4" style="46" customWidth="1"/>
    <col min="16" max="17" width="8.7109375" style="46"/>
    <col min="18" max="19" width="8.7109375" style="46" customWidth="1"/>
    <col min="20" max="16384" width="8.7109375" style="46"/>
  </cols>
  <sheetData>
    <row r="1" spans="6:14" s="26" customFormat="1" ht="15.75" hidden="1" customHeight="1" x14ac:dyDescent="0.25"/>
    <row r="2" spans="6:14" s="26" customFormat="1" hidden="1" x14ac:dyDescent="0.25">
      <c r="F2" s="28"/>
      <c r="H2" s="28"/>
      <c r="J2" s="28"/>
    </row>
    <row r="3" spans="6:14" s="26" customFormat="1" hidden="1" x14ac:dyDescent="0.25">
      <c r="F3" s="28"/>
      <c r="H3" s="28"/>
      <c r="J3" s="28"/>
      <c r="N3" s="29" t="s">
        <v>0</v>
      </c>
    </row>
    <row r="4" spans="6:14" s="26" customFormat="1" hidden="1" x14ac:dyDescent="0.25">
      <c r="F4" s="28"/>
      <c r="H4" s="28"/>
      <c r="J4" s="28"/>
      <c r="N4" s="29" t="str">
        <f>Introduction!G4</f>
        <v>AAAA-MM-DD</v>
      </c>
    </row>
    <row r="5" spans="6:14" s="26" customFormat="1" hidden="1" x14ac:dyDescent="0.25"/>
    <row r="6" spans="6:14" s="26" customFormat="1" hidden="1" x14ac:dyDescent="0.25"/>
    <row r="7" spans="6:14" s="26" customFormat="1" x14ac:dyDescent="0.25"/>
    <row r="8" spans="6:14" s="26" customFormat="1" x14ac:dyDescent="0.25">
      <c r="F8" s="322" t="s">
        <v>1672</v>
      </c>
      <c r="G8" s="322"/>
      <c r="H8" s="322"/>
      <c r="I8" s="322"/>
      <c r="J8" s="322"/>
      <c r="K8" s="322"/>
      <c r="L8" s="322"/>
      <c r="M8" s="322"/>
      <c r="N8" s="322"/>
    </row>
    <row r="9" spans="6:14" s="26" customFormat="1" ht="24" x14ac:dyDescent="0.25">
      <c r="F9" s="351" t="s">
        <v>1466</v>
      </c>
      <c r="G9" s="351"/>
      <c r="H9" s="351"/>
      <c r="I9" s="351"/>
      <c r="J9" s="351"/>
      <c r="K9" s="351"/>
      <c r="L9" s="351"/>
      <c r="M9" s="351"/>
      <c r="N9" s="351"/>
    </row>
    <row r="10" spans="6:14" s="26" customFormat="1" ht="15" customHeight="1" x14ac:dyDescent="0.25">
      <c r="F10" s="352" t="s">
        <v>1673</v>
      </c>
      <c r="G10" s="352"/>
      <c r="H10" s="352"/>
      <c r="I10" s="352"/>
      <c r="J10" s="352"/>
      <c r="K10" s="352"/>
      <c r="L10" s="352"/>
      <c r="M10" s="352"/>
      <c r="N10" s="352"/>
    </row>
    <row r="11" spans="6:14" s="26" customFormat="1" ht="15" customHeight="1" x14ac:dyDescent="0.25">
      <c r="F11" s="353" t="s">
        <v>1674</v>
      </c>
      <c r="G11" s="353"/>
      <c r="H11" s="353"/>
      <c r="I11" s="353"/>
      <c r="J11" s="353"/>
      <c r="K11" s="353"/>
      <c r="L11" s="353"/>
      <c r="M11" s="353"/>
      <c r="N11" s="353"/>
    </row>
    <row r="12" spans="6:14" s="26" customFormat="1" ht="15" customHeight="1" x14ac:dyDescent="0.25">
      <c r="F12" s="353" t="s">
        <v>1675</v>
      </c>
      <c r="G12" s="353"/>
      <c r="H12" s="353"/>
      <c r="I12" s="353"/>
      <c r="J12" s="353"/>
      <c r="K12" s="353"/>
      <c r="L12" s="353"/>
      <c r="M12" s="353"/>
      <c r="N12" s="353"/>
    </row>
    <row r="13" spans="6:14" s="26" customFormat="1" ht="15" customHeight="1" x14ac:dyDescent="0.25">
      <c r="F13" s="354" t="s">
        <v>1676</v>
      </c>
      <c r="G13" s="354"/>
      <c r="H13" s="354"/>
      <c r="I13" s="354"/>
      <c r="J13" s="354"/>
      <c r="K13" s="354"/>
      <c r="L13" s="354"/>
      <c r="M13" s="354"/>
      <c r="N13" s="354"/>
    </row>
    <row r="14" spans="6:14" s="26" customFormat="1" ht="15" customHeight="1" x14ac:dyDescent="0.25">
      <c r="F14" s="355" t="s">
        <v>1677</v>
      </c>
      <c r="G14" s="355"/>
      <c r="H14" s="355"/>
      <c r="I14" s="355"/>
      <c r="J14" s="355"/>
      <c r="K14" s="355"/>
      <c r="L14" s="355"/>
      <c r="M14" s="355"/>
      <c r="N14" s="355"/>
    </row>
    <row r="15" spans="6:14" s="26" customFormat="1" ht="15" customHeight="1" x14ac:dyDescent="0.25">
      <c r="F15" s="356" t="s">
        <v>1678</v>
      </c>
      <c r="G15" s="356"/>
      <c r="H15" s="356"/>
      <c r="I15" s="356"/>
      <c r="J15" s="356"/>
      <c r="K15" s="356"/>
      <c r="L15" s="356"/>
      <c r="M15" s="356"/>
      <c r="N15" s="356"/>
    </row>
    <row r="16" spans="6:14" s="26" customFormat="1" x14ac:dyDescent="0.3">
      <c r="F16" s="334" t="s">
        <v>1642</v>
      </c>
      <c r="G16" s="334"/>
      <c r="H16" s="334"/>
      <c r="I16" s="334"/>
      <c r="J16" s="334"/>
      <c r="K16" s="334"/>
      <c r="L16" s="334"/>
      <c r="M16" s="334"/>
      <c r="N16" s="334"/>
    </row>
    <row r="17" spans="2:14" s="26" customFormat="1" x14ac:dyDescent="0.25"/>
    <row r="18" spans="2:14" s="26" customFormat="1" ht="24" x14ac:dyDescent="0.25">
      <c r="F18" s="339" t="s">
        <v>1679</v>
      </c>
      <c r="G18" s="339"/>
      <c r="H18" s="339"/>
      <c r="I18" s="339"/>
      <c r="J18" s="339"/>
      <c r="K18" s="339"/>
      <c r="M18" s="357" t="s">
        <v>1698</v>
      </c>
      <c r="N18" s="357"/>
    </row>
    <row r="19" spans="2:14" s="26" customFormat="1" ht="15.6" customHeight="1" x14ac:dyDescent="0.25">
      <c r="M19" s="359" t="s">
        <v>1699</v>
      </c>
      <c r="N19" s="360"/>
    </row>
    <row r="20" spans="2:14" ht="15" customHeight="1" x14ac:dyDescent="0.3">
      <c r="F20" s="348" t="s">
        <v>1680</v>
      </c>
      <c r="G20" s="348"/>
      <c r="H20" s="348"/>
      <c r="I20" s="348"/>
      <c r="J20" s="348"/>
      <c r="K20" s="349"/>
      <c r="M20" s="222"/>
      <c r="N20" s="222"/>
    </row>
    <row r="21" spans="2:14" ht="24" x14ac:dyDescent="0.3">
      <c r="B21" s="176" t="s">
        <v>1413</v>
      </c>
      <c r="C21" s="176" t="s">
        <v>1414</v>
      </c>
      <c r="D21" s="176" t="s">
        <v>1415</v>
      </c>
      <c r="E21" s="176" t="s">
        <v>1416</v>
      </c>
      <c r="F21" s="46" t="s">
        <v>1681</v>
      </c>
      <c r="G21" s="46" t="s">
        <v>1417</v>
      </c>
      <c r="H21" s="46" t="s">
        <v>1682</v>
      </c>
      <c r="I21" s="46" t="s">
        <v>1683</v>
      </c>
      <c r="J21" s="46" t="s">
        <v>1684</v>
      </c>
      <c r="K21" s="26" t="s">
        <v>1671</v>
      </c>
      <c r="M21" s="351" t="s">
        <v>1700</v>
      </c>
      <c r="N21" s="351"/>
    </row>
    <row r="22" spans="2:14" ht="20.100000000000001" customHeight="1" x14ac:dyDescent="0.3">
      <c r="B22" s="176" t="str">
        <f>IFERROR(VLOOKUP(Government_revenues_table[[#This Row],[Clasificación según EFP]],Table6_GFS_codes_classification[],COLUMNS($F:F)+3,FALSE),"Do not enter data")</f>
        <v>Impuestos (11E)</v>
      </c>
      <c r="C22" s="176" t="str">
        <f>IFERROR(VLOOKUP(Government_revenues_table[[#This Row],[Clasificación según EFP]],Table6_GFS_codes_classification[],COLUMNS($F:G)+3,FALSE),"Do not enter data")</f>
        <v>Impuestos a las ganancias, las utilidades y las ganancias de capital (111E)</v>
      </c>
      <c r="D22" s="176" t="str">
        <f>IFERROR(VLOOKUP(Government_revenues_table[[#This Row],[Clasificación según EFP]],Table6_GFS_codes_classification[],COLUMNS($F:H)+3,FALSE),"Do not enter data")</f>
        <v>Impuestos ordinarios a las ganancias, las utilidades y las ganancias de capital (1112E1)</v>
      </c>
      <c r="E22" s="176" t="str">
        <f>IFERROR(VLOOKUP(Government_revenues_table[[#This Row],[Clasificación según EFP]],Table6_GFS_codes_classification[],COLUMNS($F:I)+3,FALSE),"Do not enter data")</f>
        <v>Impuestos ordinarios a las ganancias, las utilidades y las ganancias de capital (1112E1)</v>
      </c>
      <c r="F22" s="261" t="s">
        <v>1747</v>
      </c>
      <c r="G22" s="262" t="s">
        <v>1662</v>
      </c>
      <c r="H22" s="261" t="s">
        <v>2058</v>
      </c>
      <c r="I22" s="261" t="s">
        <v>1996</v>
      </c>
      <c r="J22" s="263">
        <v>758121.23999999987</v>
      </c>
      <c r="K22" s="261" t="s">
        <v>1048</v>
      </c>
      <c r="M22" s="361" t="s">
        <v>1701</v>
      </c>
      <c r="N22" s="361"/>
    </row>
    <row r="23" spans="2:14" ht="20.100000000000001" customHeight="1" x14ac:dyDescent="0.3">
      <c r="B23" s="177" t="str">
        <f>IFERROR(VLOOKUP(Government_revenues_table[[#This Row],[Clasificación según EFP]],Table6_GFS_codes_classification[],COLUMNS($F:F)+3,FALSE),"Do not enter data")</f>
        <v>Impuestos (11E)</v>
      </c>
      <c r="C23" s="177" t="str">
        <f>IFERROR(VLOOKUP(Government_revenues_table[[#This Row],[Clasificación según EFP]],Table6_GFS_codes_classification[],COLUMNS($F:G)+3,FALSE),"Do not enter data")</f>
        <v>Impuestos a las ganancias, las utilidades y las ganancias de capital (111E)</v>
      </c>
      <c r="D23" s="177" t="str">
        <f>IFERROR(VLOOKUP(Government_revenues_table[[#This Row],[Clasificación según EFP]],Table6_GFS_codes_classification[],COLUMNS($F:H)+3,FALSE),"Do not enter data")</f>
        <v>Impuestos ordinarios a las ganancias, las utilidades y las ganancias de capital (1112E1)</v>
      </c>
      <c r="E23" s="177" t="str">
        <f>IFERROR(VLOOKUP(Government_revenues_table[[#This Row],[Clasificación según EFP]],Table6_GFS_codes_classification[],COLUMNS($F:I)+3,FALSE),"Do not enter data")</f>
        <v>Impuestos ordinarios a las ganancias, las utilidades y las ganancias de capital (1112E1)</v>
      </c>
      <c r="F23" s="261" t="s">
        <v>1747</v>
      </c>
      <c r="G23" s="262" t="s">
        <v>1662</v>
      </c>
      <c r="H23" s="261" t="s">
        <v>2059</v>
      </c>
      <c r="I23" s="261" t="s">
        <v>1996</v>
      </c>
      <c r="J23" s="263">
        <v>264592939.16999999</v>
      </c>
      <c r="K23" s="261" t="s">
        <v>1048</v>
      </c>
      <c r="M23" s="361"/>
      <c r="N23" s="361"/>
    </row>
    <row r="24" spans="2:14" ht="20.100000000000001" customHeight="1" x14ac:dyDescent="0.3">
      <c r="B24" s="177" t="str">
        <f>IFERROR(VLOOKUP(Government_revenues_table[[#This Row],[Clasificación según EFP]],Table6_GFS_codes_classification[],COLUMNS($F:F)+3,FALSE),"Do not enter data")</f>
        <v>Impuestos (11E)</v>
      </c>
      <c r="C24" s="177" t="str">
        <f>IFERROR(VLOOKUP(Government_revenues_table[[#This Row],[Clasificación según EFP]],Table6_GFS_codes_classification[],COLUMNS($F:G)+3,FALSE),"Do not enter data")</f>
        <v>Impuestos a las ganancias, las utilidades y las ganancias de capital (111E)</v>
      </c>
      <c r="D24" s="177" t="str">
        <f>IFERROR(VLOOKUP(Government_revenues_table[[#This Row],[Clasificación según EFP]],Table6_GFS_codes_classification[],COLUMNS($F:H)+3,FALSE),"Do not enter data")</f>
        <v>Impuestos ordinarios a las ganancias, las utilidades y las ganancias de capital (1112E1)</v>
      </c>
      <c r="E24" s="177" t="str">
        <f>IFERROR(VLOOKUP(Government_revenues_table[[#This Row],[Clasificación según EFP]],Table6_GFS_codes_classification[],COLUMNS($F:I)+3,FALSE),"Do not enter data")</f>
        <v>Impuestos ordinarios a las ganancias, las utilidades y las ganancias de capital (1112E1)</v>
      </c>
      <c r="F24" s="261" t="s">
        <v>1747</v>
      </c>
      <c r="G24" s="262" t="s">
        <v>1662</v>
      </c>
      <c r="H24" s="261" t="s">
        <v>2060</v>
      </c>
      <c r="I24" s="261" t="s">
        <v>1996</v>
      </c>
      <c r="J24" s="263">
        <v>158071877.88</v>
      </c>
      <c r="K24" s="261" t="s">
        <v>1048</v>
      </c>
      <c r="M24" s="361"/>
      <c r="N24" s="361"/>
    </row>
    <row r="25" spans="2:14" ht="20.100000000000001" customHeight="1" x14ac:dyDescent="0.3">
      <c r="B25" s="177" t="str">
        <f>IFERROR(VLOOKUP(Government_revenues_table[[#This Row],[Clasificación según EFP]],Table6_GFS_codes_classification[],COLUMNS($F:F)+3,FALSE),"Do not enter data")</f>
        <v>Impuestos (11E)</v>
      </c>
      <c r="C25" s="177" t="str">
        <f>IFERROR(VLOOKUP(Government_revenues_table[[#This Row],[Clasificación según EFP]],Table6_GFS_codes_classification[],COLUMNS($F:G)+3,FALSE),"Do not enter data")</f>
        <v>Impuestos a las ganancias, las utilidades y las ganancias de capital (111E)</v>
      </c>
      <c r="D25" s="177" t="str">
        <f>IFERROR(VLOOKUP(Government_revenues_table[[#This Row],[Clasificación según EFP]],Table6_GFS_codes_classification[],COLUMNS($F:H)+3,FALSE),"Do not enter data")</f>
        <v>Impuestos ordinarios a las ganancias, las utilidades y las ganancias de capital (1112E1)</v>
      </c>
      <c r="E25" s="177" t="str">
        <f>IFERROR(VLOOKUP(Government_revenues_table[[#This Row],[Clasificación según EFP]],Table6_GFS_codes_classification[],COLUMNS($F:I)+3,FALSE),"Do not enter data")</f>
        <v>Impuestos ordinarios a las ganancias, las utilidades y las ganancias de capital (1112E1)</v>
      </c>
      <c r="F25" s="261" t="s">
        <v>1747</v>
      </c>
      <c r="G25" s="262" t="s">
        <v>1662</v>
      </c>
      <c r="H25" s="261" t="s">
        <v>2061</v>
      </c>
      <c r="I25" s="261" t="s">
        <v>1996</v>
      </c>
      <c r="J25" s="263">
        <v>223087.15</v>
      </c>
      <c r="K25" s="261" t="s">
        <v>1048</v>
      </c>
      <c r="M25" s="361"/>
      <c r="N25" s="361"/>
    </row>
    <row r="26" spans="2:14" ht="20.100000000000001" customHeight="1" x14ac:dyDescent="0.3">
      <c r="B26" s="177" t="str">
        <f>IFERROR(VLOOKUP(Government_revenues_table[[#This Row],[Clasificación según EFP]],Table6_GFS_codes_classification[],COLUMNS($F:F)+3,FALSE),"Do not enter data")</f>
        <v>Impuestos (11E)</v>
      </c>
      <c r="C26" s="177" t="str">
        <f>IFERROR(VLOOKUP(Government_revenues_table[[#This Row],[Clasificación según EFP]],Table6_GFS_codes_classification[],COLUMNS($F:G)+3,FALSE),"Do not enter data")</f>
        <v>Impuestos a las ganancias, las utilidades y las ganancias de capital (111E)</v>
      </c>
      <c r="D26" s="177" t="str">
        <f>IFERROR(VLOOKUP(Government_revenues_table[[#This Row],[Clasificación según EFP]],Table6_GFS_codes_classification[],COLUMNS($F:H)+3,FALSE),"Do not enter data")</f>
        <v>Impuestos ordinarios a las ganancias, las utilidades y las ganancias de capital (1112E1)</v>
      </c>
      <c r="E26" s="177" t="str">
        <f>IFERROR(VLOOKUP(Government_revenues_table[[#This Row],[Clasificación según EFP]],Table6_GFS_codes_classification[],COLUMNS($F:I)+3,FALSE),"Do not enter data")</f>
        <v>Impuestos ordinarios a las ganancias, las utilidades y las ganancias de capital (1112E1)</v>
      </c>
      <c r="F26" s="261" t="s">
        <v>1747</v>
      </c>
      <c r="G26" s="262" t="s">
        <v>1662</v>
      </c>
      <c r="H26" s="261" t="s">
        <v>2062</v>
      </c>
      <c r="I26" s="261" t="s">
        <v>1996</v>
      </c>
      <c r="J26" s="263">
        <v>330335248.92000008</v>
      </c>
      <c r="K26" s="261" t="s">
        <v>1048</v>
      </c>
      <c r="M26" s="361"/>
      <c r="N26" s="361"/>
    </row>
    <row r="27" spans="2:14" ht="20.100000000000001" customHeight="1" x14ac:dyDescent="0.3">
      <c r="B27" s="177" t="str">
        <f>IFERROR(VLOOKUP(Government_revenues_table[[#This Row],[Clasificación según EFP]],Table6_GFS_codes_classification[],COLUMNS($F:F)+3,FALSE),"Do not enter data")</f>
        <v>Impuestos (11E)</v>
      </c>
      <c r="C27" s="177" t="str">
        <f>IFERROR(VLOOKUP(Government_revenues_table[[#This Row],[Clasificación según EFP]],Table6_GFS_codes_classification[],COLUMNS($F:G)+3,FALSE),"Do not enter data")</f>
        <v>Impuestos a las ganancias, las utilidades y las ganancias de capital (111E)</v>
      </c>
      <c r="D27" s="177" t="str">
        <f>IFERROR(VLOOKUP(Government_revenues_table[[#This Row],[Clasificación según EFP]],Table6_GFS_codes_classification[],COLUMNS($F:H)+3,FALSE),"Do not enter data")</f>
        <v>Impuestos ordinarios a las ganancias, las utilidades y las ganancias de capital (1112E1)</v>
      </c>
      <c r="E27" s="177" t="str">
        <f>IFERROR(VLOOKUP(Government_revenues_table[[#This Row],[Clasificación según EFP]],Table6_GFS_codes_classification[],COLUMNS($F:I)+3,FALSE),"Do not enter data")</f>
        <v>Impuestos ordinarios a las ganancias, las utilidades y las ganancias de capital (1112E1)</v>
      </c>
      <c r="F27" s="261" t="s">
        <v>1747</v>
      </c>
      <c r="G27" s="262" t="s">
        <v>1662</v>
      </c>
      <c r="H27" s="261" t="s">
        <v>2063</v>
      </c>
      <c r="I27" s="261" t="s">
        <v>1996</v>
      </c>
      <c r="J27" s="263">
        <v>2245151146.4499998</v>
      </c>
      <c r="K27" s="261" t="s">
        <v>1048</v>
      </c>
      <c r="M27" s="361"/>
      <c r="N27" s="361"/>
    </row>
    <row r="28" spans="2:14" ht="20.100000000000001" customHeight="1" x14ac:dyDescent="0.3">
      <c r="B28" s="177" t="str">
        <f>IFERROR(VLOOKUP(Government_revenues_table[[#This Row],[Clasificación según EFP]],Table6_GFS_codes_classification[],COLUMNS($F:F)+3,FALSE),"Do not enter data")</f>
        <v>Impuestos (11E)</v>
      </c>
      <c r="C28" s="177" t="str">
        <f>IFERROR(VLOOKUP(Government_revenues_table[[#This Row],[Clasificación según EFP]],Table6_GFS_codes_classification[],COLUMNS($F:G)+3,FALSE),"Do not enter data")</f>
        <v>Impuestos a las ganancias, las utilidades y las ganancias de capital (111E)</v>
      </c>
      <c r="D28" s="177" t="str">
        <f>IFERROR(VLOOKUP(Government_revenues_table[[#This Row],[Clasificación según EFP]],Table6_GFS_codes_classification[],COLUMNS($F:H)+3,FALSE),"Do not enter data")</f>
        <v>Impuestos ordinarios a las ganancias, las utilidades y las ganancias de capital (1112E1)</v>
      </c>
      <c r="E28" s="177" t="str">
        <f>IFERROR(VLOOKUP(Government_revenues_table[[#This Row],[Clasificación según EFP]],Table6_GFS_codes_classification[],COLUMNS($F:I)+3,FALSE),"Do not enter data")</f>
        <v>Impuestos ordinarios a las ganancias, las utilidades y las ganancias de capital (1112E1)</v>
      </c>
      <c r="F28" s="261" t="s">
        <v>1747</v>
      </c>
      <c r="G28" s="262" t="s">
        <v>1662</v>
      </c>
      <c r="H28" s="261" t="s">
        <v>2064</v>
      </c>
      <c r="I28" s="261" t="s">
        <v>1996</v>
      </c>
      <c r="J28" s="263">
        <v>3671563274.9099998</v>
      </c>
      <c r="K28" s="261" t="s">
        <v>1048</v>
      </c>
      <c r="M28" s="361"/>
      <c r="N28" s="361"/>
    </row>
    <row r="29" spans="2:14" ht="20.100000000000001" customHeight="1" x14ac:dyDescent="0.3">
      <c r="B29" s="177" t="str">
        <f>IFERROR(VLOOKUP(Government_revenues_table[[#This Row],[Clasificación según EFP]],Table6_GFS_codes_classification[],COLUMNS($F:F)+3,FALSE),"Do not enter data")</f>
        <v>Impuestos (11E)</v>
      </c>
      <c r="C29" s="177" t="str">
        <f>IFERROR(VLOOKUP(Government_revenues_table[[#This Row],[Clasificación según EFP]],Table6_GFS_codes_classification[],COLUMNS($F:G)+3,FALSE),"Do not enter data")</f>
        <v>Impuestos a las ganancias, las utilidades y las ganancias de capital (111E)</v>
      </c>
      <c r="D29" s="177" t="str">
        <f>IFERROR(VLOOKUP(Government_revenues_table[[#This Row],[Clasificación según EFP]],Table6_GFS_codes_classification[],COLUMNS($F:H)+3,FALSE),"Do not enter data")</f>
        <v>Impuestos ordinarios a las ganancias, las utilidades y las ganancias de capital (1112E1)</v>
      </c>
      <c r="E29" s="177" t="str">
        <f>IFERROR(VLOOKUP(Government_revenues_table[[#This Row],[Clasificación según EFP]],Table6_GFS_codes_classification[],COLUMNS($F:I)+3,FALSE),"Do not enter data")</f>
        <v>Impuestos ordinarios a las ganancias, las utilidades y las ganancias de capital (1112E1)</v>
      </c>
      <c r="F29" s="261" t="s">
        <v>1747</v>
      </c>
      <c r="G29" s="262" t="s">
        <v>1662</v>
      </c>
      <c r="H29" s="261" t="s">
        <v>2065</v>
      </c>
      <c r="I29" s="261" t="s">
        <v>1996</v>
      </c>
      <c r="J29" s="263">
        <v>6000</v>
      </c>
      <c r="K29" s="261" t="s">
        <v>1048</v>
      </c>
      <c r="M29" s="361"/>
      <c r="N29" s="361"/>
    </row>
    <row r="30" spans="2:14" ht="20.100000000000001" customHeight="1" x14ac:dyDescent="0.3">
      <c r="B30" s="177" t="str">
        <f>IFERROR(VLOOKUP(Government_revenues_table[[#This Row],[Clasificación según EFP]],Table6_GFS_codes_classification[],COLUMNS($F:F)+3,FALSE),"Do not enter data")</f>
        <v>Impuestos (11E)</v>
      </c>
      <c r="C30" s="177" t="str">
        <f>IFERROR(VLOOKUP(Government_revenues_table[[#This Row],[Clasificación según EFP]],Table6_GFS_codes_classification[],COLUMNS($F:G)+3,FALSE),"Do not enter data")</f>
        <v>Impuestos a las ganancias, las utilidades y las ganancias de capital (111E)</v>
      </c>
      <c r="D30" s="177" t="str">
        <f>IFERROR(VLOOKUP(Government_revenues_table[[#This Row],[Clasificación según EFP]],Table6_GFS_codes_classification[],COLUMNS($F:H)+3,FALSE),"Do not enter data")</f>
        <v>Impuestos ordinarios a las ganancias, las utilidades y las ganancias de capital (1112E1)</v>
      </c>
      <c r="E30" s="177" t="str">
        <f>IFERROR(VLOOKUP(Government_revenues_table[[#This Row],[Clasificación según EFP]],Table6_GFS_codes_classification[],COLUMNS($F:I)+3,FALSE),"Do not enter data")</f>
        <v>Impuestos ordinarios a las ganancias, las utilidades y las ganancias de capital (1112E1)</v>
      </c>
      <c r="F30" s="261" t="s">
        <v>1747</v>
      </c>
      <c r="G30" s="262" t="s">
        <v>1662</v>
      </c>
      <c r="H30" s="261" t="s">
        <v>2066</v>
      </c>
      <c r="I30" s="261" t="s">
        <v>1996</v>
      </c>
      <c r="J30" s="263">
        <v>942132712.58000004</v>
      </c>
      <c r="K30" s="261" t="s">
        <v>1048</v>
      </c>
      <c r="M30" s="361"/>
      <c r="N30" s="361"/>
    </row>
    <row r="31" spans="2:14" ht="20.100000000000001" customHeight="1" x14ac:dyDescent="0.3">
      <c r="B31" s="177" t="str">
        <f>IFERROR(VLOOKUP(Government_revenues_table[[#This Row],[Clasificación según EFP]],Table6_GFS_codes_classification[],COLUMNS($F:F)+3,FALSE),"Do not enter data")</f>
        <v>Impuestos (11E)</v>
      </c>
      <c r="C31" s="177" t="str">
        <f>IFERROR(VLOOKUP(Government_revenues_table[[#This Row],[Clasificación según EFP]],Table6_GFS_codes_classification[],COLUMNS($F:G)+3,FALSE),"Do not enter data")</f>
        <v>Impuestos a las ganancias, las utilidades y las ganancias de capital (111E)</v>
      </c>
      <c r="D31" s="177" t="str">
        <f>IFERROR(VLOOKUP(Government_revenues_table[[#This Row],[Clasificación según EFP]],Table6_GFS_codes_classification[],COLUMNS($F:H)+3,FALSE),"Do not enter data")</f>
        <v>Impuestos ordinarios a las ganancias, las utilidades y las ganancias de capital (1112E1)</v>
      </c>
      <c r="E31" s="177" t="str">
        <f>IFERROR(VLOOKUP(Government_revenues_table[[#This Row],[Clasificación según EFP]],Table6_GFS_codes_classification[],COLUMNS($F:I)+3,FALSE),"Do not enter data")</f>
        <v>Impuestos ordinarios a las ganancias, las utilidades y las ganancias de capital (1112E1)</v>
      </c>
      <c r="F31" s="261" t="s">
        <v>1747</v>
      </c>
      <c r="G31" s="262" t="s">
        <v>1662</v>
      </c>
      <c r="H31" s="261" t="s">
        <v>2067</v>
      </c>
      <c r="I31" s="261" t="s">
        <v>1996</v>
      </c>
      <c r="J31" s="263">
        <v>25177999.810000002</v>
      </c>
      <c r="K31" s="261" t="s">
        <v>1048</v>
      </c>
      <c r="M31" s="361"/>
      <c r="N31" s="361"/>
    </row>
    <row r="32" spans="2:14" ht="20.100000000000001" customHeight="1" x14ac:dyDescent="0.3">
      <c r="B32" s="177" t="str">
        <f>IFERROR(VLOOKUP(Government_revenues_table[[#This Row],[Clasificación según EFP]],Table6_GFS_codes_classification[],COLUMNS($F:F)+3,FALSE),"Do not enter data")</f>
        <v>Impuestos (11E)</v>
      </c>
      <c r="C32" s="177" t="str">
        <f>IFERROR(VLOOKUP(Government_revenues_table[[#This Row],[Clasificación según EFP]],Table6_GFS_codes_classification[],COLUMNS($F:G)+3,FALSE),"Do not enter data")</f>
        <v>Impuestos a las ganancias, las utilidades y las ganancias de capital (111E)</v>
      </c>
      <c r="D32" s="177" t="str">
        <f>IFERROR(VLOOKUP(Government_revenues_table[[#This Row],[Clasificación según EFP]],Table6_GFS_codes_classification[],COLUMNS($F:H)+3,FALSE),"Do not enter data")</f>
        <v>Impuestos ordinarios a las ganancias, las utilidades y las ganancias de capital (1112E1)</v>
      </c>
      <c r="E32" s="177" t="str">
        <f>IFERROR(VLOOKUP(Government_revenues_table[[#This Row],[Clasificación según EFP]],Table6_GFS_codes_classification[],COLUMNS($F:I)+3,FALSE),"Do not enter data")</f>
        <v>Impuestos ordinarios a las ganancias, las utilidades y las ganancias de capital (1112E1)</v>
      </c>
      <c r="F32" s="261" t="s">
        <v>1747</v>
      </c>
      <c r="G32" s="262" t="s">
        <v>1662</v>
      </c>
      <c r="H32" s="261" t="s">
        <v>2068</v>
      </c>
      <c r="I32" s="261" t="s">
        <v>1996</v>
      </c>
      <c r="J32" s="263">
        <v>2550523735.71</v>
      </c>
      <c r="K32" s="261" t="s">
        <v>1048</v>
      </c>
      <c r="M32" s="361"/>
      <c r="N32" s="361"/>
    </row>
    <row r="33" spans="2:14" ht="20.100000000000001" customHeight="1" x14ac:dyDescent="0.3">
      <c r="B33" s="177" t="str">
        <f>IFERROR(VLOOKUP(Government_revenues_table[[#This Row],[Clasificación según EFP]],Table6_GFS_codes_classification[],COLUMNS($F:F)+3,FALSE),"Do not enter data")</f>
        <v>Impuestos (11E)</v>
      </c>
      <c r="C33" s="177" t="str">
        <f>IFERROR(VLOOKUP(Government_revenues_table[[#This Row],[Clasificación según EFP]],Table6_GFS_codes_classification[],COLUMNS($F:G)+3,FALSE),"Do not enter data")</f>
        <v>Impuestos a las ganancias, las utilidades y las ganancias de capital (111E)</v>
      </c>
      <c r="D33" s="177" t="str">
        <f>IFERROR(VLOOKUP(Government_revenues_table[[#This Row],[Clasificación según EFP]],Table6_GFS_codes_classification[],COLUMNS($F:H)+3,FALSE),"Do not enter data")</f>
        <v>Impuestos ordinarios a las ganancias, las utilidades y las ganancias de capital (1112E1)</v>
      </c>
      <c r="E33" s="177" t="str">
        <f>IFERROR(VLOOKUP(Government_revenues_table[[#This Row],[Clasificación según EFP]],Table6_GFS_codes_classification[],COLUMNS($F:I)+3,FALSE),"Do not enter data")</f>
        <v>Impuestos ordinarios a las ganancias, las utilidades y las ganancias de capital (1112E1)</v>
      </c>
      <c r="F33" s="261" t="s">
        <v>1747</v>
      </c>
      <c r="G33" s="262" t="s">
        <v>1662</v>
      </c>
      <c r="H33" s="261" t="s">
        <v>2069</v>
      </c>
      <c r="I33" s="261" t="s">
        <v>1996</v>
      </c>
      <c r="J33" s="263">
        <v>2765617.61</v>
      </c>
      <c r="K33" s="261" t="s">
        <v>1048</v>
      </c>
      <c r="M33" s="361"/>
      <c r="N33" s="361"/>
    </row>
    <row r="34" spans="2:14" ht="20.100000000000001" customHeight="1" x14ac:dyDescent="0.3">
      <c r="B34" s="177" t="str">
        <f>IFERROR(VLOOKUP(Government_revenues_table[[#This Row],[Clasificación según EFP]],Table6_GFS_codes_classification[],COLUMNS($F:F)+3,FALSE),"Do not enter data")</f>
        <v>Impuestos (11E)</v>
      </c>
      <c r="C34" s="177" t="str">
        <f>IFERROR(VLOOKUP(Government_revenues_table[[#This Row],[Clasificación según EFP]],Table6_GFS_codes_classification[],COLUMNS($F:G)+3,FALSE),"Do not enter data")</f>
        <v>Impuestos a las ganancias, las utilidades y las ganancias de capital (111E)</v>
      </c>
      <c r="D34" s="177" t="str">
        <f>IFERROR(VLOOKUP(Government_revenues_table[[#This Row],[Clasificación según EFP]],Table6_GFS_codes_classification[],COLUMNS($F:H)+3,FALSE),"Do not enter data")</f>
        <v>Impuestos ordinarios a las ganancias, las utilidades y las ganancias de capital (1112E1)</v>
      </c>
      <c r="E34" s="177" t="str">
        <f>IFERROR(VLOOKUP(Government_revenues_table[[#This Row],[Clasificación según EFP]],Table6_GFS_codes_classification[],COLUMNS($F:I)+3,FALSE),"Do not enter data")</f>
        <v>Impuestos ordinarios a las ganancias, las utilidades y las ganancias de capital (1112E1)</v>
      </c>
      <c r="F34" s="261" t="s">
        <v>1747</v>
      </c>
      <c r="G34" s="262" t="s">
        <v>1662</v>
      </c>
      <c r="H34" s="261" t="s">
        <v>2070</v>
      </c>
      <c r="I34" s="261" t="s">
        <v>1996</v>
      </c>
      <c r="J34" s="263">
        <v>2440.58</v>
      </c>
      <c r="K34" s="261" t="s">
        <v>1048</v>
      </c>
      <c r="M34" s="361"/>
      <c r="N34" s="361"/>
    </row>
    <row r="35" spans="2:14" ht="20.100000000000001" customHeight="1" x14ac:dyDescent="0.3">
      <c r="B35" s="177" t="str">
        <f>IFERROR(VLOOKUP(Government_revenues_table[[#This Row],[Clasificación según EFP]],Table6_GFS_codes_classification[],COLUMNS($F:F)+3,FALSE),"Do not enter data")</f>
        <v>Impuestos (11E)</v>
      </c>
      <c r="C35" s="177" t="str">
        <f>IFERROR(VLOOKUP(Government_revenues_table[[#This Row],[Clasificación según EFP]],Table6_GFS_codes_classification[],COLUMNS($F:G)+3,FALSE),"Do not enter data")</f>
        <v>Impuestos a las ganancias, las utilidades y las ganancias de capital (111E)</v>
      </c>
      <c r="D35" s="177" t="str">
        <f>IFERROR(VLOOKUP(Government_revenues_table[[#This Row],[Clasificación según EFP]],Table6_GFS_codes_classification[],COLUMNS($F:H)+3,FALSE),"Do not enter data")</f>
        <v>Impuestos ordinarios a las ganancias, las utilidades y las ganancias de capital (1112E1)</v>
      </c>
      <c r="E35" s="177" t="str">
        <f>IFERROR(VLOOKUP(Government_revenues_table[[#This Row],[Clasificación según EFP]],Table6_GFS_codes_classification[],COLUMNS($F:I)+3,FALSE),"Do not enter data")</f>
        <v>Impuestos ordinarios a las ganancias, las utilidades y las ganancias de capital (1112E1)</v>
      </c>
      <c r="F35" s="261" t="s">
        <v>1747</v>
      </c>
      <c r="G35" s="262" t="s">
        <v>1662</v>
      </c>
      <c r="H35" s="261" t="s">
        <v>2071</v>
      </c>
      <c r="I35" s="261" t="s">
        <v>1996</v>
      </c>
      <c r="J35" s="263">
        <v>94260059.729999989</v>
      </c>
      <c r="K35" s="261" t="s">
        <v>1048</v>
      </c>
      <c r="M35" s="361"/>
      <c r="N35" s="361"/>
    </row>
    <row r="36" spans="2:14" ht="20.100000000000001" customHeight="1" x14ac:dyDescent="0.3">
      <c r="B36" s="177" t="str">
        <f>IFERROR(VLOOKUP(Government_revenues_table[[#This Row],[Clasificación según EFP]],Table6_GFS_codes_classification[],COLUMNS($F:F)+3,FALSE),"Do not enter data")</f>
        <v>Impuestos (11E)</v>
      </c>
      <c r="C36" s="177" t="str">
        <f>IFERROR(VLOOKUP(Government_revenues_table[[#This Row],[Clasificación según EFP]],Table6_GFS_codes_classification[],COLUMNS($F:G)+3,FALSE),"Do not enter data")</f>
        <v>Impuestos a las ganancias, las utilidades y las ganancias de capital (111E)</v>
      </c>
      <c r="D36" s="177" t="str">
        <f>IFERROR(VLOOKUP(Government_revenues_table[[#This Row],[Clasificación según EFP]],Table6_GFS_codes_classification[],COLUMNS($F:H)+3,FALSE),"Do not enter data")</f>
        <v>Impuestos ordinarios a las ganancias, las utilidades y las ganancias de capital (1112E1)</v>
      </c>
      <c r="E36" s="177" t="str">
        <f>IFERROR(VLOOKUP(Government_revenues_table[[#This Row],[Clasificación según EFP]],Table6_GFS_codes_classification[],COLUMNS($F:I)+3,FALSE),"Do not enter data")</f>
        <v>Impuestos ordinarios a las ganancias, las utilidades y las ganancias de capital (1112E1)</v>
      </c>
      <c r="F36" s="261" t="s">
        <v>1747</v>
      </c>
      <c r="G36" s="262" t="s">
        <v>1662</v>
      </c>
      <c r="H36" s="261" t="s">
        <v>2072</v>
      </c>
      <c r="I36" s="261" t="s">
        <v>1996</v>
      </c>
      <c r="J36" s="263">
        <v>9369796.3499999996</v>
      </c>
      <c r="K36" s="261" t="s">
        <v>1048</v>
      </c>
      <c r="M36" s="361"/>
      <c r="N36" s="361"/>
    </row>
    <row r="37" spans="2:14" ht="20.100000000000001" customHeight="1" x14ac:dyDescent="0.3">
      <c r="B37" s="177" t="str">
        <f>IFERROR(VLOOKUP(Government_revenues_table[[#This Row],[Clasificación según EFP]],Table6_GFS_codes_classification[],COLUMNS($F:F)+3,FALSE),"Do not enter data")</f>
        <v>Impuestos (11E)</v>
      </c>
      <c r="C37" s="177" t="str">
        <f>IFERROR(VLOOKUP(Government_revenues_table[[#This Row],[Clasificación según EFP]],Table6_GFS_codes_classification[],COLUMNS($F:G)+3,FALSE),"Do not enter data")</f>
        <v>Impuestos a las ganancias, las utilidades y las ganancias de capital (111E)</v>
      </c>
      <c r="D37" s="177" t="str">
        <f>IFERROR(VLOOKUP(Government_revenues_table[[#This Row],[Clasificación según EFP]],Table6_GFS_codes_classification[],COLUMNS($F:H)+3,FALSE),"Do not enter data")</f>
        <v>Impuestos ordinarios a las ganancias, las utilidades y las ganancias de capital (1112E1)</v>
      </c>
      <c r="E37" s="177" t="str">
        <f>IFERROR(VLOOKUP(Government_revenues_table[[#This Row],[Clasificación según EFP]],Table6_GFS_codes_classification[],COLUMNS($F:I)+3,FALSE),"Do not enter data")</f>
        <v>Impuestos ordinarios a las ganancias, las utilidades y las ganancias de capital (1112E1)</v>
      </c>
      <c r="F37" s="261" t="s">
        <v>1747</v>
      </c>
      <c r="G37" s="262" t="s">
        <v>1662</v>
      </c>
      <c r="H37" s="261" t="s">
        <v>2073</v>
      </c>
      <c r="I37" s="261" t="s">
        <v>1996</v>
      </c>
      <c r="J37" s="263">
        <v>220</v>
      </c>
      <c r="K37" s="261" t="s">
        <v>1048</v>
      </c>
      <c r="M37" s="361"/>
      <c r="N37" s="361"/>
    </row>
    <row r="38" spans="2:14" ht="20.100000000000001" customHeight="1" x14ac:dyDescent="0.3">
      <c r="B38" s="177" t="str">
        <f>IFERROR(VLOOKUP(Government_revenues_table[[#This Row],[Clasificación según EFP]],Table6_GFS_codes_classification[],COLUMNS($F:F)+3,FALSE),"Do not enter data")</f>
        <v>Impuestos (11E)</v>
      </c>
      <c r="C38" s="177" t="str">
        <f>IFERROR(VLOOKUP(Government_revenues_table[[#This Row],[Clasificación según EFP]],Table6_GFS_codes_classification[],COLUMNS($F:G)+3,FALSE),"Do not enter data")</f>
        <v>Impuestos a las ganancias, las utilidades y las ganancias de capital (111E)</v>
      </c>
      <c r="D38" s="177" t="str">
        <f>IFERROR(VLOOKUP(Government_revenues_table[[#This Row],[Clasificación según EFP]],Table6_GFS_codes_classification[],COLUMNS($F:H)+3,FALSE),"Do not enter data")</f>
        <v>Impuestos ordinarios a las ganancias, las utilidades y las ganancias de capital (1112E1)</v>
      </c>
      <c r="E38" s="177" t="str">
        <f>IFERROR(VLOOKUP(Government_revenues_table[[#This Row],[Clasificación según EFP]],Table6_GFS_codes_classification[],COLUMNS($F:I)+3,FALSE),"Do not enter data")</f>
        <v>Impuestos ordinarios a las ganancias, las utilidades y las ganancias de capital (1112E1)</v>
      </c>
      <c r="F38" s="261" t="s">
        <v>1747</v>
      </c>
      <c r="G38" s="262" t="s">
        <v>1662</v>
      </c>
      <c r="H38" s="261" t="s">
        <v>2074</v>
      </c>
      <c r="I38" s="261" t="s">
        <v>1996</v>
      </c>
      <c r="J38" s="263">
        <v>5447.43</v>
      </c>
      <c r="K38" s="261" t="s">
        <v>1048</v>
      </c>
      <c r="M38" s="361"/>
      <c r="N38" s="361"/>
    </row>
    <row r="39" spans="2:14" ht="20.100000000000001" customHeight="1" x14ac:dyDescent="0.3">
      <c r="B39" s="177" t="str">
        <f>IFERROR(VLOOKUP(Government_revenues_table[[#This Row],[Clasificación según EFP]],Table6_GFS_codes_classification[],COLUMNS($F:F)+3,FALSE),"Do not enter data")</f>
        <v>Impuestos (11E)</v>
      </c>
      <c r="C39" s="177" t="str">
        <f>IFERROR(VLOOKUP(Government_revenues_table[[#This Row],[Clasificación según EFP]],Table6_GFS_codes_classification[],COLUMNS($F:G)+3,FALSE),"Do not enter data")</f>
        <v>Impuestos a las ganancias, las utilidades y las ganancias de capital (111E)</v>
      </c>
      <c r="D39" s="177" t="str">
        <f>IFERROR(VLOOKUP(Government_revenues_table[[#This Row],[Clasificación según EFP]],Table6_GFS_codes_classification[],COLUMNS($F:H)+3,FALSE),"Do not enter data")</f>
        <v>Impuestos ordinarios a las ganancias, las utilidades y las ganancias de capital (1112E1)</v>
      </c>
      <c r="E39" s="177" t="str">
        <f>IFERROR(VLOOKUP(Government_revenues_table[[#This Row],[Clasificación según EFP]],Table6_GFS_codes_classification[],COLUMNS($F:I)+3,FALSE),"Do not enter data")</f>
        <v>Impuestos ordinarios a las ganancias, las utilidades y las ganancias de capital (1112E1)</v>
      </c>
      <c r="F39" s="261" t="s">
        <v>1747</v>
      </c>
      <c r="G39" s="262" t="s">
        <v>1662</v>
      </c>
      <c r="H39" s="261" t="s">
        <v>2075</v>
      </c>
      <c r="I39" s="261" t="s">
        <v>1996</v>
      </c>
      <c r="J39" s="263">
        <v>40578.910000000003</v>
      </c>
      <c r="K39" s="261" t="s">
        <v>1048</v>
      </c>
      <c r="M39" s="361"/>
      <c r="N39" s="361"/>
    </row>
    <row r="40" spans="2:14" ht="20.100000000000001" customHeight="1" x14ac:dyDescent="0.3">
      <c r="B40" s="177" t="str">
        <f>IFERROR(VLOOKUP(Government_revenues_table[[#This Row],[Clasificación según EFP]],Table6_GFS_codes_classification[],COLUMNS($F:F)+3,FALSE),"Do not enter data")</f>
        <v>Impuestos (11E)</v>
      </c>
      <c r="C40" s="177" t="str">
        <f>IFERROR(VLOOKUP(Government_revenues_table[[#This Row],[Clasificación según EFP]],Table6_GFS_codes_classification[],COLUMNS($F:G)+3,FALSE),"Do not enter data")</f>
        <v>Impuestos a las ganancias, las utilidades y las ganancias de capital (111E)</v>
      </c>
      <c r="D40" s="177" t="str">
        <f>IFERROR(VLOOKUP(Government_revenues_table[[#This Row],[Clasificación según EFP]],Table6_GFS_codes_classification[],COLUMNS($F:H)+3,FALSE),"Do not enter data")</f>
        <v>Impuestos ordinarios a las ganancias, las utilidades y las ganancias de capital (1112E1)</v>
      </c>
      <c r="E40" s="177" t="str">
        <f>IFERROR(VLOOKUP(Government_revenues_table[[#This Row],[Clasificación según EFP]],Table6_GFS_codes_classification[],COLUMNS($F:I)+3,FALSE),"Do not enter data")</f>
        <v>Impuestos ordinarios a las ganancias, las utilidades y las ganancias de capital (1112E1)</v>
      </c>
      <c r="F40" s="261" t="s">
        <v>1747</v>
      </c>
      <c r="G40" s="262" t="s">
        <v>1662</v>
      </c>
      <c r="H40" s="261" t="s">
        <v>2076</v>
      </c>
      <c r="I40" s="261" t="s">
        <v>1996</v>
      </c>
      <c r="J40" s="263">
        <v>14568491.93</v>
      </c>
      <c r="K40" s="261" t="s">
        <v>1048</v>
      </c>
      <c r="M40" s="361"/>
      <c r="N40" s="361"/>
    </row>
    <row r="41" spans="2:14" ht="20.100000000000001" customHeight="1" x14ac:dyDescent="0.3">
      <c r="B41" s="177" t="str">
        <f>IFERROR(VLOOKUP(Government_revenues_table[[#This Row],[Clasificación según EFP]],Table6_GFS_codes_classification[],COLUMNS($F:F)+3,FALSE),"Do not enter data")</f>
        <v>Impuestos (11E)</v>
      </c>
      <c r="C41" s="177" t="str">
        <f>IFERROR(VLOOKUP(Government_revenues_table[[#This Row],[Clasificación según EFP]],Table6_GFS_codes_classification[],COLUMNS($F:G)+3,FALSE),"Do not enter data")</f>
        <v>Impuestos a las ganancias, las utilidades y las ganancias de capital (111E)</v>
      </c>
      <c r="D41" s="177" t="str">
        <f>IFERROR(VLOOKUP(Government_revenues_table[[#This Row],[Clasificación según EFP]],Table6_GFS_codes_classification[],COLUMNS($F:H)+3,FALSE),"Do not enter data")</f>
        <v>Impuestos ordinarios a las ganancias, las utilidades y las ganancias de capital (1112E1)</v>
      </c>
      <c r="E41" s="177" t="str">
        <f>IFERROR(VLOOKUP(Government_revenues_table[[#This Row],[Clasificación según EFP]],Table6_GFS_codes_classification[],COLUMNS($F:I)+3,FALSE),"Do not enter data")</f>
        <v>Impuestos ordinarios a las ganancias, las utilidades y las ganancias de capital (1112E1)</v>
      </c>
      <c r="F41" s="261" t="s">
        <v>1747</v>
      </c>
      <c r="G41" s="262" t="s">
        <v>1662</v>
      </c>
      <c r="H41" s="261" t="s">
        <v>2077</v>
      </c>
      <c r="I41" s="261" t="s">
        <v>1996</v>
      </c>
      <c r="J41" s="263">
        <v>13888.89</v>
      </c>
      <c r="K41" s="261" t="s">
        <v>1048</v>
      </c>
      <c r="M41" s="361"/>
      <c r="N41" s="361"/>
    </row>
    <row r="42" spans="2:14" ht="20.100000000000001" customHeight="1" x14ac:dyDescent="0.3">
      <c r="B42" s="177" t="str">
        <f>IFERROR(VLOOKUP(Government_revenues_table[[#This Row],[Clasificación según EFP]],Table6_GFS_codes_classification[],COLUMNS($F:F)+3,FALSE),"Do not enter data")</f>
        <v>Impuestos (11E)</v>
      </c>
      <c r="C42" s="177" t="str">
        <f>IFERROR(VLOOKUP(Government_revenues_table[[#This Row],[Clasificación según EFP]],Table6_GFS_codes_classification[],COLUMNS($F:G)+3,FALSE),"Do not enter data")</f>
        <v>Impuestos a las ganancias, las utilidades y las ganancias de capital (111E)</v>
      </c>
      <c r="D42" s="177" t="str">
        <f>IFERROR(VLOOKUP(Government_revenues_table[[#This Row],[Clasificación según EFP]],Table6_GFS_codes_classification[],COLUMNS($F:H)+3,FALSE),"Do not enter data")</f>
        <v>Impuestos ordinarios a las ganancias, las utilidades y las ganancias de capital (1112E1)</v>
      </c>
      <c r="E42" s="177" t="str">
        <f>IFERROR(VLOOKUP(Government_revenues_table[[#This Row],[Clasificación según EFP]],Table6_GFS_codes_classification[],COLUMNS($F:I)+3,FALSE),"Do not enter data")</f>
        <v>Impuestos ordinarios a las ganancias, las utilidades y las ganancias de capital (1112E1)</v>
      </c>
      <c r="F42" s="261" t="s">
        <v>1747</v>
      </c>
      <c r="G42" s="262" t="s">
        <v>1662</v>
      </c>
      <c r="H42" s="261" t="s">
        <v>2078</v>
      </c>
      <c r="I42" s="261" t="s">
        <v>1996</v>
      </c>
      <c r="J42" s="263">
        <v>857.3</v>
      </c>
      <c r="K42" s="261" t="s">
        <v>1048</v>
      </c>
      <c r="M42" s="361"/>
      <c r="N42" s="361"/>
    </row>
    <row r="43" spans="2:14" ht="20.100000000000001" customHeight="1" x14ac:dyDescent="0.3">
      <c r="B43" s="177" t="str">
        <f>IFERROR(VLOOKUP(Government_revenues_table[[#This Row],[Clasificación según EFP]],Table6_GFS_codes_classification[],COLUMNS($F:F)+3,FALSE),"Do not enter data")</f>
        <v>Impuestos (11E)</v>
      </c>
      <c r="C43" s="177" t="str">
        <f>IFERROR(VLOOKUP(Government_revenues_table[[#This Row],[Clasificación según EFP]],Table6_GFS_codes_classification[],COLUMNS($F:G)+3,FALSE),"Do not enter data")</f>
        <v>Impuestos a las ganancias, las utilidades y las ganancias de capital (111E)</v>
      </c>
      <c r="D43" s="177" t="str">
        <f>IFERROR(VLOOKUP(Government_revenues_table[[#This Row],[Clasificación según EFP]],Table6_GFS_codes_classification[],COLUMNS($F:H)+3,FALSE),"Do not enter data")</f>
        <v>Impuestos ordinarios a las ganancias, las utilidades y las ganancias de capital (1112E1)</v>
      </c>
      <c r="E43" s="177" t="str">
        <f>IFERROR(VLOOKUP(Government_revenues_table[[#This Row],[Clasificación según EFP]],Table6_GFS_codes_classification[],COLUMNS($F:I)+3,FALSE),"Do not enter data")</f>
        <v>Impuestos ordinarios a las ganancias, las utilidades y las ganancias de capital (1112E1)</v>
      </c>
      <c r="F43" s="261" t="s">
        <v>1747</v>
      </c>
      <c r="G43" s="262" t="s">
        <v>1662</v>
      </c>
      <c r="H43" s="261" t="s">
        <v>2058</v>
      </c>
      <c r="I43" s="261" t="s">
        <v>1996</v>
      </c>
      <c r="J43" s="263">
        <v>970155.45</v>
      </c>
      <c r="K43" s="261" t="s">
        <v>1048</v>
      </c>
      <c r="M43" s="361"/>
      <c r="N43" s="361"/>
    </row>
    <row r="44" spans="2:14" ht="20.100000000000001" customHeight="1" x14ac:dyDescent="0.3">
      <c r="B44" s="177" t="str">
        <f>IFERROR(VLOOKUP(Government_revenues_table[[#This Row],[Clasificación según EFP]],Table6_GFS_codes_classification[],COLUMNS($F:F)+3,FALSE),"Do not enter data")</f>
        <v>Impuestos (11E)</v>
      </c>
      <c r="C44" s="177" t="str">
        <f>IFERROR(VLOOKUP(Government_revenues_table[[#This Row],[Clasificación según EFP]],Table6_GFS_codes_classification[],COLUMNS($F:G)+3,FALSE),"Do not enter data")</f>
        <v>Impuestos a las ganancias, las utilidades y las ganancias de capital (111E)</v>
      </c>
      <c r="D44" s="177" t="str">
        <f>IFERROR(VLOOKUP(Government_revenues_table[[#This Row],[Clasificación según EFP]],Table6_GFS_codes_classification[],COLUMNS($F:H)+3,FALSE),"Do not enter data")</f>
        <v>Impuestos ordinarios a las ganancias, las utilidades y las ganancias de capital (1112E1)</v>
      </c>
      <c r="E44" s="177" t="str">
        <f>IFERROR(VLOOKUP(Government_revenues_table[[#This Row],[Clasificación según EFP]],Table6_GFS_codes_classification[],COLUMNS($F:I)+3,FALSE),"Do not enter data")</f>
        <v>Impuestos ordinarios a las ganancias, las utilidades y las ganancias de capital (1112E1)</v>
      </c>
      <c r="F44" s="261" t="s">
        <v>1747</v>
      </c>
      <c r="G44" s="262" t="s">
        <v>1662</v>
      </c>
      <c r="H44" s="261" t="s">
        <v>2061</v>
      </c>
      <c r="I44" s="261" t="s">
        <v>1996</v>
      </c>
      <c r="J44" s="263">
        <v>116698.05</v>
      </c>
      <c r="K44" s="261" t="s">
        <v>1048</v>
      </c>
      <c r="M44" s="361"/>
      <c r="N44" s="361"/>
    </row>
    <row r="45" spans="2:14" ht="20.100000000000001" customHeight="1" x14ac:dyDescent="0.3">
      <c r="B45" s="177" t="str">
        <f>IFERROR(VLOOKUP(Government_revenues_table[[#This Row],[Clasificación según EFP]],Table6_GFS_codes_classification[],COLUMNS($F:F)+3,FALSE),"Do not enter data")</f>
        <v>Impuestos (11E)</v>
      </c>
      <c r="C45" s="177" t="str">
        <f>IFERROR(VLOOKUP(Government_revenues_table[[#This Row],[Clasificación según EFP]],Table6_GFS_codes_classification[],COLUMNS($F:G)+3,FALSE),"Do not enter data")</f>
        <v>Impuestos a las ganancias, las utilidades y las ganancias de capital (111E)</v>
      </c>
      <c r="D45" s="177" t="str">
        <f>IFERROR(VLOOKUP(Government_revenues_table[[#This Row],[Clasificación según EFP]],Table6_GFS_codes_classification[],COLUMNS($F:H)+3,FALSE),"Do not enter data")</f>
        <v>Impuestos ordinarios a las ganancias, las utilidades y las ganancias de capital (1112E1)</v>
      </c>
      <c r="E45" s="177" t="str">
        <f>IFERROR(VLOOKUP(Government_revenues_table[[#This Row],[Clasificación según EFP]],Table6_GFS_codes_classification[],COLUMNS($F:I)+3,FALSE),"Do not enter data")</f>
        <v>Impuestos ordinarios a las ganancias, las utilidades y las ganancias de capital (1112E1)</v>
      </c>
      <c r="F45" s="261" t="s">
        <v>1747</v>
      </c>
      <c r="G45" s="262" t="s">
        <v>1662</v>
      </c>
      <c r="H45" s="261" t="s">
        <v>2066</v>
      </c>
      <c r="I45" s="261" t="s">
        <v>1996</v>
      </c>
      <c r="J45" s="263">
        <v>579694.99</v>
      </c>
      <c r="K45" s="261" t="s">
        <v>1048</v>
      </c>
      <c r="M45" s="361"/>
      <c r="N45" s="361"/>
    </row>
    <row r="46" spans="2:14" ht="20.100000000000001" customHeight="1" x14ac:dyDescent="0.3">
      <c r="B46" s="177" t="str">
        <f>IFERROR(VLOOKUP(Government_revenues_table[[#This Row],[Clasificación según EFP]],Table6_GFS_codes_classification[],COLUMNS($F:F)+3,FALSE),"Do not enter data")</f>
        <v>Impuestos (11E)</v>
      </c>
      <c r="C46" s="177" t="str">
        <f>IFERROR(VLOOKUP(Government_revenues_table[[#This Row],[Clasificación según EFP]],Table6_GFS_codes_classification[],COLUMNS($F:G)+3,FALSE),"Do not enter data")</f>
        <v>Impuestos a las ganancias, las utilidades y las ganancias de capital (111E)</v>
      </c>
      <c r="D46" s="177" t="str">
        <f>IFERROR(VLOOKUP(Government_revenues_table[[#This Row],[Clasificación según EFP]],Table6_GFS_codes_classification[],COLUMNS($F:H)+3,FALSE),"Do not enter data")</f>
        <v>Impuestos ordinarios a las ganancias, las utilidades y las ganancias de capital (1112E1)</v>
      </c>
      <c r="E46" s="177" t="str">
        <f>IFERROR(VLOOKUP(Government_revenues_table[[#This Row],[Clasificación según EFP]],Table6_GFS_codes_classification[],COLUMNS($F:I)+3,FALSE),"Do not enter data")</f>
        <v>Impuestos ordinarios a las ganancias, las utilidades y las ganancias de capital (1112E1)</v>
      </c>
      <c r="F46" s="261" t="s">
        <v>1747</v>
      </c>
      <c r="G46" s="262" t="s">
        <v>1662</v>
      </c>
      <c r="H46" s="261" t="s">
        <v>2079</v>
      </c>
      <c r="I46" s="261" t="s">
        <v>1996</v>
      </c>
      <c r="J46" s="263">
        <v>35942.89</v>
      </c>
      <c r="K46" s="261" t="s">
        <v>1048</v>
      </c>
      <c r="M46" s="361"/>
      <c r="N46" s="361"/>
    </row>
    <row r="47" spans="2:14" ht="20.100000000000001" customHeight="1" x14ac:dyDescent="0.3">
      <c r="B47" s="177" t="str">
        <f>IFERROR(VLOOKUP(Government_revenues_table[[#This Row],[Clasificación según EFP]],Table6_GFS_codes_classification[],COLUMNS($F:F)+3,FALSE),"Do not enter data")</f>
        <v>Impuestos (11E)</v>
      </c>
      <c r="C47" s="177" t="str">
        <f>IFERROR(VLOOKUP(Government_revenues_table[[#This Row],[Clasificación según EFP]],Table6_GFS_codes_classification[],COLUMNS($F:G)+3,FALSE),"Do not enter data")</f>
        <v>Impuestos a las ganancias, las utilidades y las ganancias de capital (111E)</v>
      </c>
      <c r="D47" s="177" t="str">
        <f>IFERROR(VLOOKUP(Government_revenues_table[[#This Row],[Clasificación según EFP]],Table6_GFS_codes_classification[],COLUMNS($F:H)+3,FALSE),"Do not enter data")</f>
        <v>Impuestos ordinarios a las ganancias, las utilidades y las ganancias de capital (1112E1)</v>
      </c>
      <c r="E47" s="177" t="str">
        <f>IFERROR(VLOOKUP(Government_revenues_table[[#This Row],[Clasificación según EFP]],Table6_GFS_codes_classification[],COLUMNS($F:I)+3,FALSE),"Do not enter data")</f>
        <v>Impuestos ordinarios a las ganancias, las utilidades y las ganancias de capital (1112E1)</v>
      </c>
      <c r="F47" s="261" t="s">
        <v>1747</v>
      </c>
      <c r="G47" s="262" t="s">
        <v>1662</v>
      </c>
      <c r="H47" s="261" t="s">
        <v>2069</v>
      </c>
      <c r="I47" s="261" t="s">
        <v>1996</v>
      </c>
      <c r="J47" s="263">
        <v>7722173.0199999996</v>
      </c>
      <c r="K47" s="261" t="s">
        <v>1048</v>
      </c>
      <c r="M47" s="361"/>
      <c r="N47" s="361"/>
    </row>
    <row r="48" spans="2:14" ht="20.100000000000001" customHeight="1" x14ac:dyDescent="0.3">
      <c r="B48" s="177" t="str">
        <f>IFERROR(VLOOKUP(Government_revenues_table[[#This Row],[Clasificación según EFP]],Table6_GFS_codes_classification[],COLUMNS($F:F)+3,FALSE),"Do not enter data")</f>
        <v>Impuestos (11E)</v>
      </c>
      <c r="C48" s="177" t="str">
        <f>IFERROR(VLOOKUP(Government_revenues_table[[#This Row],[Clasificación según EFP]],Table6_GFS_codes_classification[],COLUMNS($F:G)+3,FALSE),"Do not enter data")</f>
        <v>Impuestos a las ganancias, las utilidades y las ganancias de capital (111E)</v>
      </c>
      <c r="D48" s="177" t="str">
        <f>IFERROR(VLOOKUP(Government_revenues_table[[#This Row],[Clasificación según EFP]],Table6_GFS_codes_classification[],COLUMNS($F:H)+3,FALSE),"Do not enter data")</f>
        <v>Impuestos ordinarios a las ganancias, las utilidades y las ganancias de capital (1112E1)</v>
      </c>
      <c r="E48" s="177" t="str">
        <f>IFERROR(VLOOKUP(Government_revenues_table[[#This Row],[Clasificación según EFP]],Table6_GFS_codes_classification[],COLUMNS($F:I)+3,FALSE),"Do not enter data")</f>
        <v>Impuestos ordinarios a las ganancias, las utilidades y las ganancias de capital (1112E1)</v>
      </c>
      <c r="F48" s="261" t="s">
        <v>1747</v>
      </c>
      <c r="G48" s="262" t="s">
        <v>1662</v>
      </c>
      <c r="H48" s="261" t="s">
        <v>2071</v>
      </c>
      <c r="I48" s="261" t="s">
        <v>1996</v>
      </c>
      <c r="J48" s="263">
        <v>36525.71</v>
      </c>
      <c r="K48" s="261" t="s">
        <v>1048</v>
      </c>
      <c r="M48" s="361"/>
      <c r="N48" s="361"/>
    </row>
    <row r="49" spans="2:14" ht="20.100000000000001" customHeight="1" x14ac:dyDescent="0.3">
      <c r="B49" s="177" t="str">
        <f>IFERROR(VLOOKUP(Government_revenues_table[[#This Row],[Clasificación según EFP]],Table6_GFS_codes_classification[],COLUMNS($F:F)+3,FALSE),"Do not enter data")</f>
        <v>Impuestos (11E)</v>
      </c>
      <c r="C49" s="177" t="str">
        <f>IFERROR(VLOOKUP(Government_revenues_table[[#This Row],[Clasificación según EFP]],Table6_GFS_codes_classification[],COLUMNS($F:G)+3,FALSE),"Do not enter data")</f>
        <v>Impuestos a las ganancias, las utilidades y las ganancias de capital (111E)</v>
      </c>
      <c r="D49" s="177" t="str">
        <f>IFERROR(VLOOKUP(Government_revenues_table[[#This Row],[Clasificación según EFP]],Table6_GFS_codes_classification[],COLUMNS($F:H)+3,FALSE),"Do not enter data")</f>
        <v>Impuestos ordinarios a las ganancias, las utilidades y las ganancias de capital (1112E1)</v>
      </c>
      <c r="E49" s="177" t="str">
        <f>IFERROR(VLOOKUP(Government_revenues_table[[#This Row],[Clasificación según EFP]],Table6_GFS_codes_classification[],COLUMNS($F:I)+3,FALSE),"Do not enter data")</f>
        <v>Impuestos ordinarios a las ganancias, las utilidades y las ganancias de capital (1112E1)</v>
      </c>
      <c r="F49" s="261" t="s">
        <v>1747</v>
      </c>
      <c r="G49" s="262" t="s">
        <v>1662</v>
      </c>
      <c r="H49" s="261" t="s">
        <v>2074</v>
      </c>
      <c r="I49" s="261" t="s">
        <v>1996</v>
      </c>
      <c r="J49" s="263">
        <v>546369.38</v>
      </c>
      <c r="K49" s="261" t="s">
        <v>1048</v>
      </c>
      <c r="M49" s="361"/>
      <c r="N49" s="361"/>
    </row>
    <row r="50" spans="2:14" ht="20.100000000000001" customHeight="1" x14ac:dyDescent="0.3">
      <c r="B50" s="177" t="str">
        <f>IFERROR(VLOOKUP(Government_revenues_table[[#This Row],[Clasificación según EFP]],Table6_GFS_codes_classification[],COLUMNS($F:F)+3,FALSE),"Do not enter data")</f>
        <v>Impuestos (11E)</v>
      </c>
      <c r="C50" s="177" t="str">
        <f>IFERROR(VLOOKUP(Government_revenues_table[[#This Row],[Clasificación según EFP]],Table6_GFS_codes_classification[],COLUMNS($F:G)+3,FALSE),"Do not enter data")</f>
        <v>Impuestos a las ganancias, las utilidades y las ganancias de capital (111E)</v>
      </c>
      <c r="D50" s="177" t="str">
        <f>IFERROR(VLOOKUP(Government_revenues_table[[#This Row],[Clasificación según EFP]],Table6_GFS_codes_classification[],COLUMNS($F:H)+3,FALSE),"Do not enter data")</f>
        <v>Impuestos ordinarios a las ganancias, las utilidades y las ganancias de capital (1112E1)</v>
      </c>
      <c r="E50" s="177" t="str">
        <f>IFERROR(VLOOKUP(Government_revenues_table[[#This Row],[Clasificación según EFP]],Table6_GFS_codes_classification[],COLUMNS($F:I)+3,FALSE),"Do not enter data")</f>
        <v>Impuestos ordinarios a las ganancias, las utilidades y las ganancias de capital (1112E1)</v>
      </c>
      <c r="F50" s="261" t="s">
        <v>1747</v>
      </c>
      <c r="G50" s="262" t="s">
        <v>1662</v>
      </c>
      <c r="H50" s="261" t="s">
        <v>2075</v>
      </c>
      <c r="I50" s="261" t="s">
        <v>1996</v>
      </c>
      <c r="J50" s="263">
        <v>47090.06</v>
      </c>
      <c r="K50" s="261" t="s">
        <v>1048</v>
      </c>
      <c r="M50" s="361"/>
      <c r="N50" s="361"/>
    </row>
    <row r="51" spans="2:14" ht="20.100000000000001" customHeight="1" x14ac:dyDescent="0.3">
      <c r="B51" s="177" t="str">
        <f>IFERROR(VLOOKUP(Government_revenues_table[[#This Row],[Clasificación según EFP]],Table6_GFS_codes_classification[],COLUMNS($F:F)+3,FALSE),"Do not enter data")</f>
        <v>Impuestos (11E)</v>
      </c>
      <c r="C51" s="177" t="str">
        <f>IFERROR(VLOOKUP(Government_revenues_table[[#This Row],[Clasificación según EFP]],Table6_GFS_codes_classification[],COLUMNS($F:G)+3,FALSE),"Do not enter data")</f>
        <v>Impuestos a las ganancias, las utilidades y las ganancias de capital (111E)</v>
      </c>
      <c r="D51" s="177" t="str">
        <f>IFERROR(VLOOKUP(Government_revenues_table[[#This Row],[Clasificación según EFP]],Table6_GFS_codes_classification[],COLUMNS($F:H)+3,FALSE),"Do not enter data")</f>
        <v>Impuestos ordinarios a las ganancias, las utilidades y las ganancias de capital (1112E1)</v>
      </c>
      <c r="E51" s="177" t="str">
        <f>IFERROR(VLOOKUP(Government_revenues_table[[#This Row],[Clasificación según EFP]],Table6_GFS_codes_classification[],COLUMNS($F:I)+3,FALSE),"Do not enter data")</f>
        <v>Impuestos ordinarios a las ganancias, las utilidades y las ganancias de capital (1112E1)</v>
      </c>
      <c r="F51" s="261" t="s">
        <v>1747</v>
      </c>
      <c r="G51" s="262" t="s">
        <v>1662</v>
      </c>
      <c r="H51" s="261" t="s">
        <v>2080</v>
      </c>
      <c r="I51" s="261" t="s">
        <v>1996</v>
      </c>
      <c r="J51" s="263">
        <v>561.6</v>
      </c>
      <c r="K51" s="261" t="s">
        <v>1048</v>
      </c>
      <c r="M51" s="361"/>
      <c r="N51" s="361"/>
    </row>
    <row r="52" spans="2:14" ht="20.100000000000001" customHeight="1" x14ac:dyDescent="0.3">
      <c r="B52" s="177" t="str">
        <f>IFERROR(VLOOKUP(Government_revenues_table[[#This Row],[Clasificación según EFP]],Table6_GFS_codes_classification[],COLUMNS($F:F)+3,FALSE),"Do not enter data")</f>
        <v>Impuestos (11E)</v>
      </c>
      <c r="C52" s="177" t="str">
        <f>IFERROR(VLOOKUP(Government_revenues_table[[#This Row],[Clasificación según EFP]],Table6_GFS_codes_classification[],COLUMNS($F:G)+3,FALSE),"Do not enter data")</f>
        <v>Impuestos sobre las transacciones y el comercio internacional (115E)</v>
      </c>
      <c r="D52" s="177" t="str">
        <f>IFERROR(VLOOKUP(Government_revenues_table[[#This Row],[Clasificación según EFP]],Table6_GFS_codes_classification[],COLUMNS($F:H)+3,FALSE),"Do not enter data")</f>
        <v>Impuestos a las exportaciones (1152E)</v>
      </c>
      <c r="E52" s="177" t="str">
        <f>IFERROR(VLOOKUP(Government_revenues_table[[#This Row],[Clasificación según EFP]],Table6_GFS_codes_classification[],COLUMNS($F:I)+3,FALSE),"Do not enter data")</f>
        <v>Impuestos a las exportaciones (1152E)</v>
      </c>
      <c r="F52" s="261" t="s">
        <v>1764</v>
      </c>
      <c r="G52" s="262" t="s">
        <v>1662</v>
      </c>
      <c r="H52" s="261" t="s">
        <v>2088</v>
      </c>
      <c r="I52" s="261"/>
      <c r="J52" s="263">
        <v>437691048</v>
      </c>
      <c r="K52" s="261" t="s">
        <v>1048</v>
      </c>
      <c r="M52" s="361"/>
      <c r="N52" s="361"/>
    </row>
    <row r="53" spans="2:14" ht="20.100000000000001" customHeight="1" x14ac:dyDescent="0.3">
      <c r="B53" s="177" t="str">
        <f>IFERROR(VLOOKUP(Government_revenues_table[[#This Row],[Clasificación según EFP]],Table6_GFS_codes_classification[],COLUMNS($F:F)+3,FALSE),"Do not enter data")</f>
        <v>Impuestos (11E)</v>
      </c>
      <c r="C53" s="177" t="str">
        <f>IFERROR(VLOOKUP(Government_revenues_table[[#This Row],[Clasificación según EFP]],Table6_GFS_codes_classification[],COLUMNS($F:G)+3,FALSE),"Do not enter data")</f>
        <v>Impuestos sobre las transacciones y el comercio internacional (115E)</v>
      </c>
      <c r="D53" s="177" t="str">
        <f>IFERROR(VLOOKUP(Government_revenues_table[[#This Row],[Clasificación según EFP]],Table6_GFS_codes_classification[],COLUMNS($F:H)+3,FALSE),"Do not enter data")</f>
        <v>Impuestos a las exportaciones (1152E)</v>
      </c>
      <c r="E53" s="177" t="str">
        <f>IFERROR(VLOOKUP(Government_revenues_table[[#This Row],[Clasificación según EFP]],Table6_GFS_codes_classification[],COLUMNS($F:I)+3,FALSE),"Do not enter data")</f>
        <v>Impuestos a las exportaciones (1152E)</v>
      </c>
      <c r="F53" s="261" t="s">
        <v>1764</v>
      </c>
      <c r="G53" s="262" t="s">
        <v>1662</v>
      </c>
      <c r="H53" s="261" t="s">
        <v>2081</v>
      </c>
      <c r="I53" s="261" t="s">
        <v>2000</v>
      </c>
      <c r="J53" s="263">
        <v>3800</v>
      </c>
      <c r="K53" s="261" t="s">
        <v>1048</v>
      </c>
      <c r="M53" s="361"/>
      <c r="N53" s="361"/>
    </row>
    <row r="54" spans="2:14" ht="20.100000000000001" customHeight="1" x14ac:dyDescent="0.3">
      <c r="B54" s="177" t="str">
        <f>IFERROR(VLOOKUP(Government_revenues_table[[#This Row],[Clasificación según EFP]],Table6_GFS_codes_classification[],COLUMNS($F:F)+3,FALSE),"Do not enter data")</f>
        <v>Impuestos (11E)</v>
      </c>
      <c r="C54" s="177" t="str">
        <f>IFERROR(VLOOKUP(Government_revenues_table[[#This Row],[Clasificación según EFP]],Table6_GFS_codes_classification[],COLUMNS($F:G)+3,FALSE),"Do not enter data")</f>
        <v>Impuestos sobre las transacciones y el comercio internacional (115E)</v>
      </c>
      <c r="D54" s="177" t="str">
        <f>IFERROR(VLOOKUP(Government_revenues_table[[#This Row],[Clasificación según EFP]],Table6_GFS_codes_classification[],COLUMNS($F:H)+3,FALSE),"Do not enter data")</f>
        <v>Impuestos a las exportaciones (1152E)</v>
      </c>
      <c r="E54" s="177" t="str">
        <f>IFERROR(VLOOKUP(Government_revenues_table[[#This Row],[Clasificación según EFP]],Table6_GFS_codes_classification[],COLUMNS($F:I)+3,FALSE),"Do not enter data")</f>
        <v>Impuestos a las exportaciones (1152E)</v>
      </c>
      <c r="F54" s="261" t="s">
        <v>1764</v>
      </c>
      <c r="G54" s="262" t="s">
        <v>1662</v>
      </c>
      <c r="H54" s="261" t="s">
        <v>2082</v>
      </c>
      <c r="I54" s="261" t="s">
        <v>2000</v>
      </c>
      <c r="J54" s="263">
        <v>197100</v>
      </c>
      <c r="K54" s="261" t="s">
        <v>1048</v>
      </c>
      <c r="M54" s="361"/>
      <c r="N54" s="361"/>
    </row>
    <row r="55" spans="2:14" ht="20.100000000000001" customHeight="1" x14ac:dyDescent="0.3">
      <c r="B55" s="177" t="str">
        <f>IFERROR(VLOOKUP(Government_revenues_table[[#This Row],[Clasificación según EFP]],Table6_GFS_codes_classification[],COLUMNS($F:F)+3,FALSE),"Do not enter data")</f>
        <v>Impuestos (11E)</v>
      </c>
      <c r="C55" s="177" t="str">
        <f>IFERROR(VLOOKUP(Government_revenues_table[[#This Row],[Clasificación según EFP]],Table6_GFS_codes_classification[],COLUMNS($F:G)+3,FALSE),"Do not enter data")</f>
        <v>Impuestos sobre las transacciones y el comercio internacional (115E)</v>
      </c>
      <c r="D55" s="177" t="str">
        <f>IFERROR(VLOOKUP(Government_revenues_table[[#This Row],[Clasificación según EFP]],Table6_GFS_codes_classification[],COLUMNS($F:H)+3,FALSE),"Do not enter data")</f>
        <v>Impuestos a las exportaciones (1152E)</v>
      </c>
      <c r="E55" s="177" t="str">
        <f>IFERROR(VLOOKUP(Government_revenues_table[[#This Row],[Clasificación según EFP]],Table6_GFS_codes_classification[],COLUMNS($F:I)+3,FALSE),"Do not enter data")</f>
        <v>Impuestos a las exportaciones (1152E)</v>
      </c>
      <c r="F55" s="261" t="s">
        <v>1764</v>
      </c>
      <c r="G55" s="262" t="s">
        <v>1662</v>
      </c>
      <c r="H55" s="261" t="s">
        <v>2083</v>
      </c>
      <c r="I55" s="261" t="s">
        <v>2000</v>
      </c>
      <c r="J55" s="263">
        <v>1179400</v>
      </c>
      <c r="K55" s="261" t="s">
        <v>1048</v>
      </c>
      <c r="M55" s="361"/>
      <c r="N55" s="361"/>
    </row>
    <row r="56" spans="2:14" ht="15.75" customHeight="1" x14ac:dyDescent="0.3">
      <c r="B56" s="176" t="str">
        <f>IFERROR(VLOOKUP(Government_revenues_table[[#This Row],[Clasificación según EFP]],Table6_GFS_codes_classification[],COLUMNS($F:F)+3,FALSE),"Do not enter data")</f>
        <v>Impuestos (11E)</v>
      </c>
      <c r="C56" s="176" t="str">
        <f>IFERROR(VLOOKUP(Government_revenues_table[[#This Row],[Clasificación según EFP]],Table6_GFS_codes_classification[],COLUMNS($F:G)+3,FALSE),"Do not enter data")</f>
        <v>Impuestos sobre las transacciones y el comercio internacional (115E)</v>
      </c>
      <c r="D56" s="176" t="str">
        <f>IFERROR(VLOOKUP(Government_revenues_table[[#This Row],[Clasificación según EFP]],Table6_GFS_codes_classification[],COLUMNS($F:H)+3,FALSE),"Do not enter data")</f>
        <v>Tasas aduaneras y a importaciones (1151E)</v>
      </c>
      <c r="E56" s="176" t="str">
        <f>IFERROR(VLOOKUP(Government_revenues_table[[#This Row],[Clasificación según EFP]],Table6_GFS_codes_classification[],COLUMNS($F:I)+3,FALSE),"Do not enter data")</f>
        <v>Tasas aduaneras y a importaciones (1151E)</v>
      </c>
      <c r="F56" s="261" t="s">
        <v>1761</v>
      </c>
      <c r="G56" s="262" t="s">
        <v>1662</v>
      </c>
      <c r="H56" s="261" t="s">
        <v>2084</v>
      </c>
      <c r="I56" s="261" t="s">
        <v>2000</v>
      </c>
      <c r="J56" s="263">
        <v>374800</v>
      </c>
      <c r="K56" s="261" t="s">
        <v>1048</v>
      </c>
      <c r="M56" s="361"/>
      <c r="N56" s="361"/>
    </row>
    <row r="57" spans="2:14" ht="15.75" customHeight="1" x14ac:dyDescent="0.3">
      <c r="B57" s="176" t="str">
        <f>IFERROR(VLOOKUP(Government_revenues_table[[#This Row],[Clasificación según EFP]],Table6_GFS_codes_classification[],COLUMNS($F:F)+3,FALSE),"Do not enter data")</f>
        <v>Impuestos (11E)</v>
      </c>
      <c r="C57" s="176" t="str">
        <f>IFERROR(VLOOKUP(Government_revenues_table[[#This Row],[Clasificación según EFP]],Table6_GFS_codes_classification[],COLUMNS($F:G)+3,FALSE),"Do not enter data")</f>
        <v>Impuestos sobre las transacciones y el comercio internacional (115E)</v>
      </c>
      <c r="D57" s="176" t="str">
        <f>IFERROR(VLOOKUP(Government_revenues_table[[#This Row],[Clasificación según EFP]],Table6_GFS_codes_classification[],COLUMNS($F:H)+3,FALSE),"Do not enter data")</f>
        <v>Tasas aduaneras y a importaciones (1151E)</v>
      </c>
      <c r="E57" s="176" t="str">
        <f>IFERROR(VLOOKUP(Government_revenues_table[[#This Row],[Clasificación según EFP]],Table6_GFS_codes_classification[],COLUMNS($F:I)+3,FALSE),"Do not enter data")</f>
        <v>Tasas aduaneras y a importaciones (1151E)</v>
      </c>
      <c r="F57" s="261" t="s">
        <v>1761</v>
      </c>
      <c r="G57" s="262" t="s">
        <v>1662</v>
      </c>
      <c r="H57" s="261" t="s">
        <v>2085</v>
      </c>
      <c r="I57" s="261" t="s">
        <v>2000</v>
      </c>
      <c r="J57" s="263">
        <v>54344201</v>
      </c>
      <c r="K57" s="261" t="s">
        <v>1048</v>
      </c>
      <c r="M57" s="361"/>
      <c r="N57" s="361"/>
    </row>
    <row r="58" spans="2:14" ht="15.75" customHeight="1" x14ac:dyDescent="0.3">
      <c r="B58" s="176" t="str">
        <f>IFERROR(VLOOKUP(Government_revenues_table[[#This Row],[Clasificación según EFP]],Table6_GFS_codes_classification[],COLUMNS($F:F)+3,FALSE),"Do not enter data")</f>
        <v>Impuestos (11E)</v>
      </c>
      <c r="C58" s="176" t="str">
        <f>IFERROR(VLOOKUP(Government_revenues_table[[#This Row],[Clasificación según EFP]],Table6_GFS_codes_classification[],COLUMNS($F:G)+3,FALSE),"Do not enter data")</f>
        <v>Impuestos sobre las transacciones y el comercio internacional (115E)</v>
      </c>
      <c r="D58" s="176" t="str">
        <f>IFERROR(VLOOKUP(Government_revenues_table[[#This Row],[Clasificación según EFP]],Table6_GFS_codes_classification[],COLUMNS($F:H)+3,FALSE),"Do not enter data")</f>
        <v>Tasas aduaneras y a importaciones (1151E)</v>
      </c>
      <c r="E58" s="176" t="str">
        <f>IFERROR(VLOOKUP(Government_revenues_table[[#This Row],[Clasificación según EFP]],Table6_GFS_codes_classification[],COLUMNS($F:I)+3,FALSE),"Do not enter data")</f>
        <v>Tasas aduaneras y a importaciones (1151E)</v>
      </c>
      <c r="F58" s="261" t="s">
        <v>1761</v>
      </c>
      <c r="G58" s="262" t="s">
        <v>1662</v>
      </c>
      <c r="H58" s="261" t="s">
        <v>2086</v>
      </c>
      <c r="I58" s="261" t="s">
        <v>2000</v>
      </c>
      <c r="J58" s="263">
        <v>1515161</v>
      </c>
      <c r="K58" s="261" t="s">
        <v>1048</v>
      </c>
      <c r="M58" s="361"/>
      <c r="N58" s="361"/>
    </row>
    <row r="59" spans="2:14" ht="15.75" customHeight="1" x14ac:dyDescent="0.3">
      <c r="B59" s="176" t="str">
        <f>IFERROR(VLOOKUP(Government_revenues_table[[#This Row],[Clasificación según EFP]],Table6_GFS_codes_classification[],COLUMNS($F:F)+3,FALSE),"Do not enter data")</f>
        <v>Impuestos (11E)</v>
      </c>
      <c r="C59" s="176" t="str">
        <f>IFERROR(VLOOKUP(Government_revenues_table[[#This Row],[Clasificación según EFP]],Table6_GFS_codes_classification[],COLUMNS($F:G)+3,FALSE),"Do not enter data")</f>
        <v>Impuestos sobre las transacciones y el comercio internacional (115E)</v>
      </c>
      <c r="D59" s="176" t="str">
        <f>IFERROR(VLOOKUP(Government_revenues_table[[#This Row],[Clasificación según EFP]],Table6_GFS_codes_classification[],COLUMNS($F:H)+3,FALSE),"Do not enter data")</f>
        <v>Tasas aduaneras y a importaciones (1151E)</v>
      </c>
      <c r="E59" s="176" t="str">
        <f>IFERROR(VLOOKUP(Government_revenues_table[[#This Row],[Clasificación según EFP]],Table6_GFS_codes_classification[],COLUMNS($F:I)+3,FALSE),"Do not enter data")</f>
        <v>Tasas aduaneras y a importaciones (1151E)</v>
      </c>
      <c r="F59" s="261" t="s">
        <v>1761</v>
      </c>
      <c r="G59" s="262" t="s">
        <v>1662</v>
      </c>
      <c r="H59" s="261" t="s">
        <v>2081</v>
      </c>
      <c r="I59" s="261" t="s">
        <v>2000</v>
      </c>
      <c r="J59" s="263">
        <v>3855500</v>
      </c>
      <c r="K59" s="261" t="s">
        <v>1048</v>
      </c>
      <c r="M59" s="361"/>
      <c r="N59" s="361"/>
    </row>
    <row r="60" spans="2:14" x14ac:dyDescent="0.3">
      <c r="B60" s="176" t="str">
        <f>IFERROR(VLOOKUP(Government_revenues_table[[#This Row],[Clasificación según EFP]],Table6_GFS_codes_classification[],COLUMNS($F:F)+3,FALSE),"Do not enter data")</f>
        <v>Impuestos (11E)</v>
      </c>
      <c r="C60" s="176" t="str">
        <f>IFERROR(VLOOKUP(Government_revenues_table[[#This Row],[Clasificación según EFP]],Table6_GFS_codes_classification[],COLUMNS($F:G)+3,FALSE),"Do not enter data")</f>
        <v>Impuestos a los bienes y servicios (114E)</v>
      </c>
      <c r="D60" s="176" t="str">
        <f>IFERROR(VLOOKUP(Government_revenues_table[[#This Row],[Clasificación según EFP]],Table6_GFS_codes_classification[],COLUMNS($F:H)+3,FALSE),"Do not enter data")</f>
        <v>Impuestos generales a los bienes y servicios (IVA, impuesto a las ventas, impuesto a los ingresos brutos) (1141E)</v>
      </c>
      <c r="E60" s="176" t="str">
        <f>IFERROR(VLOOKUP(Government_revenues_table[[#This Row],[Clasificación según EFP]],Table6_GFS_codes_classification[],COLUMNS($F:I)+3,FALSE),"Do not enter data")</f>
        <v>Impuestos generales a los bienes y servicios (IVA, impuesto a las ventas, impuesto a los ingresos brutos) (1141E)</v>
      </c>
      <c r="F60" s="261" t="s">
        <v>1749</v>
      </c>
      <c r="G60" s="262" t="s">
        <v>1662</v>
      </c>
      <c r="H60" s="261" t="s">
        <v>2087</v>
      </c>
      <c r="I60" s="261" t="s">
        <v>2000</v>
      </c>
      <c r="J60" s="263">
        <v>1651426</v>
      </c>
      <c r="K60" s="261" t="s">
        <v>1048</v>
      </c>
      <c r="M60" s="329" t="s">
        <v>1874</v>
      </c>
      <c r="N60" s="329"/>
    </row>
    <row r="61" spans="2:14" x14ac:dyDescent="0.3">
      <c r="B61" s="176" t="str">
        <f>IFERROR(VLOOKUP(Government_revenues_table[[#This Row],[Clasificación según EFP]],Table6_GFS_codes_classification[],COLUMNS($F:F)+3,FALSE),"Do not enter data")</f>
        <v>Impuestos (11E)</v>
      </c>
      <c r="C61" s="176" t="str">
        <f>IFERROR(VLOOKUP(Government_revenues_table[[#This Row],[Clasificación según EFP]],Table6_GFS_codes_classification[],COLUMNS($F:G)+3,FALSE),"Do not enter data")</f>
        <v>Impuestos a los bienes y servicios (114E)</v>
      </c>
      <c r="D61" s="176" t="str">
        <f>IFERROR(VLOOKUP(Government_revenues_table[[#This Row],[Clasificación según EFP]],Table6_GFS_codes_classification[],COLUMNS($F:H)+3,FALSE),"Do not enter data")</f>
        <v>Impuestos generales a los bienes y servicios (IVA, impuesto a las ventas, impuesto a los ingresos brutos) (1141E)</v>
      </c>
      <c r="E61" s="176" t="str">
        <f>IFERROR(VLOOKUP(Government_revenues_table[[#This Row],[Clasificación según EFP]],Table6_GFS_codes_classification[],COLUMNS($F:I)+3,FALSE),"Do not enter data")</f>
        <v>Impuestos generales a los bienes y servicios (IVA, impuesto a las ventas, impuesto a los ingresos brutos) (1141E)</v>
      </c>
      <c r="F61" s="261" t="s">
        <v>1749</v>
      </c>
      <c r="G61" s="262" t="s">
        <v>1662</v>
      </c>
      <c r="H61" s="261" t="s">
        <v>2089</v>
      </c>
      <c r="I61" s="261" t="s">
        <v>2001</v>
      </c>
      <c r="J61" s="263">
        <v>683720</v>
      </c>
      <c r="K61" s="261" t="s">
        <v>1048</v>
      </c>
      <c r="M61" s="329" t="s">
        <v>1702</v>
      </c>
      <c r="N61" s="329"/>
    </row>
    <row r="62" spans="2:14" x14ac:dyDescent="0.3">
      <c r="B62" s="177" t="str">
        <f>IFERROR(VLOOKUP(Government_revenues_table[[#This Row],[Clasificación según EFP]],Table6_GFS_codes_classification[],COLUMNS($F:F)+3,FALSE),"Do not enter data")</f>
        <v>Otros ingresos (14E)</v>
      </c>
      <c r="C62" s="177" t="str">
        <f>IFERROR(VLOOKUP(Government_revenues_table[[#This Row],[Clasificación según EFP]],Table6_GFS_codes_classification[],COLUMNS($F:G)+3,FALSE),"Do not enter data")</f>
        <v>Venta de bienes y servicios (142E)</v>
      </c>
      <c r="D62" s="177" t="str">
        <f>IFERROR(VLOOKUP(Government_revenues_table[[#This Row],[Clasificación según EFP]],Table6_GFS_codes_classification[],COLUMNS($F:H)+3,FALSE),"Do not enter data")</f>
        <v>Honorarios administrativos por servicios del gobierno (1422E)</v>
      </c>
      <c r="E62" s="177" t="str">
        <f>IFERROR(VLOOKUP(Government_revenues_table[[#This Row],[Clasificación según EFP]],Table6_GFS_codes_classification[],COLUMNS($F:I)+3,FALSE),"Do not enter data")</f>
        <v>Honorarios administrativos por servicios del gobierno (1422E)</v>
      </c>
      <c r="F62" s="261" t="s">
        <v>1798</v>
      </c>
      <c r="G62" s="262" t="s">
        <v>1662</v>
      </c>
      <c r="H62" s="261" t="s">
        <v>2045</v>
      </c>
      <c r="I62" s="261" t="s">
        <v>2102</v>
      </c>
      <c r="J62" s="264">
        <v>179000</v>
      </c>
      <c r="K62" s="261" t="s">
        <v>1048</v>
      </c>
    </row>
    <row r="63" spans="2:14" ht="16.5" thickBot="1" x14ac:dyDescent="0.35"/>
    <row r="64" spans="2:14" ht="16.5" thickBot="1" x14ac:dyDescent="0.35">
      <c r="I64" s="174" t="s">
        <v>1419</v>
      </c>
      <c r="J64" s="270">
        <f>SUMIF(Government_revenues_table[Moneda],"USD",Government_revenues_table[Valor de ingresos])+(IFERROR(SUMIF(Government_revenues_table[Moneda],"&lt;&gt;USD",Government_revenues_table[Valor de ingresos])/'Parte 1 - Datos generales'!$E$45,0))</f>
        <v>218921584.25450125</v>
      </c>
    </row>
    <row r="65" spans="6:11" ht="21" customHeight="1" thickBot="1" x14ac:dyDescent="0.35">
      <c r="J65" s="178"/>
    </row>
    <row r="66" spans="6:11" ht="16.5" thickBot="1" x14ac:dyDescent="0.35">
      <c r="I66" s="174" t="str">
        <f>"Total en "&amp;'Parte 1 - Datos generales'!$E$44</f>
        <v>Total en DOP</v>
      </c>
      <c r="J66" s="306">
        <f>IF('Parte 1 - Datos generales'!$E$44="USD",0,SUMIF(Government_revenues_table[Moneda],'Parte 1 - Datos generales'!$E$44,Government_revenues_table[Valor de ingresos]))+(IFERROR(SUMIF(Government_revenues_table[Moneda],"USD",Government_revenues_table[Valor de ingresos])*'Parte 1 - Datos generales'!$E$45,0))</f>
        <v>10821293909.699997</v>
      </c>
    </row>
    <row r="70" spans="6:11" ht="24" x14ac:dyDescent="0.3">
      <c r="F70" s="169" t="s">
        <v>1685</v>
      </c>
      <c r="G70" s="169"/>
      <c r="H70" s="190"/>
      <c r="I70" s="190"/>
      <c r="J70" s="190"/>
      <c r="K70" s="190"/>
    </row>
    <row r="71" spans="6:11" x14ac:dyDescent="0.3">
      <c r="F71" s="179" t="s">
        <v>1686</v>
      </c>
      <c r="G71" s="180"/>
      <c r="H71" s="180"/>
      <c r="I71" s="180"/>
      <c r="J71" s="181"/>
      <c r="K71" s="180"/>
    </row>
    <row r="72" spans="6:11" x14ac:dyDescent="0.3">
      <c r="F72" s="179"/>
      <c r="G72" s="180"/>
      <c r="H72" s="180"/>
      <c r="I72" s="180"/>
      <c r="J72" s="181"/>
      <c r="K72" s="180"/>
    </row>
    <row r="73" spans="6:11" x14ac:dyDescent="0.3">
      <c r="F73" s="179"/>
      <c r="G73" s="180"/>
      <c r="H73" s="180"/>
      <c r="I73" s="180"/>
      <c r="J73" s="181"/>
      <c r="K73" s="180"/>
    </row>
    <row r="74" spans="6:11" x14ac:dyDescent="0.3">
      <c r="F74" s="179" t="s">
        <v>1687</v>
      </c>
      <c r="G74" s="180" t="s">
        <v>1688</v>
      </c>
      <c r="H74" s="180"/>
      <c r="I74" s="180"/>
      <c r="J74" s="181"/>
      <c r="K74" s="180"/>
    </row>
    <row r="75" spans="6:11" x14ac:dyDescent="0.3">
      <c r="F75" s="179" t="s">
        <v>1689</v>
      </c>
      <c r="G75" s="180" t="s">
        <v>1690</v>
      </c>
      <c r="H75" s="180"/>
      <c r="I75" s="180"/>
      <c r="J75" s="181"/>
      <c r="K75" s="180"/>
    </row>
    <row r="76" spans="6:11" x14ac:dyDescent="0.3">
      <c r="F76" s="179"/>
      <c r="G76" s="182" t="s">
        <v>1417</v>
      </c>
      <c r="H76" s="182" t="s">
        <v>1682</v>
      </c>
      <c r="I76" s="182" t="s">
        <v>1683</v>
      </c>
      <c r="J76" s="183" t="s">
        <v>1684</v>
      </c>
      <c r="K76" s="182" t="s">
        <v>1671</v>
      </c>
    </row>
    <row r="77" spans="6:11" x14ac:dyDescent="0.3">
      <c r="F77" s="179"/>
      <c r="G77" s="184" t="s">
        <v>1500</v>
      </c>
      <c r="H77" s="184" t="s">
        <v>1691</v>
      </c>
      <c r="I77" s="184" t="s">
        <v>1692</v>
      </c>
      <c r="J77" s="185"/>
      <c r="K77" s="186" t="s">
        <v>1048</v>
      </c>
    </row>
    <row r="78" spans="6:11" x14ac:dyDescent="0.3">
      <c r="F78" s="179"/>
      <c r="G78" s="180" t="s">
        <v>1662</v>
      </c>
      <c r="H78" s="180" t="s">
        <v>1693</v>
      </c>
      <c r="I78" s="180" t="s">
        <v>1692</v>
      </c>
      <c r="J78" s="181"/>
      <c r="K78" s="180" t="s">
        <v>1048</v>
      </c>
    </row>
    <row r="79" spans="6:11" ht="16.5" thickBot="1" x14ac:dyDescent="0.35">
      <c r="F79" s="179"/>
      <c r="G79" s="187" t="s">
        <v>1419</v>
      </c>
      <c r="H79" s="187"/>
      <c r="I79" s="187"/>
      <c r="J79" s="188"/>
      <c r="K79" s="187" t="s">
        <v>1048</v>
      </c>
    </row>
    <row r="80" spans="6:11" ht="16.5" thickTop="1" x14ac:dyDescent="0.3">
      <c r="F80" s="179" t="s">
        <v>1694</v>
      </c>
      <c r="G80" s="180" t="s">
        <v>1695</v>
      </c>
      <c r="H80" s="180"/>
      <c r="I80" s="180"/>
      <c r="J80" s="181"/>
      <c r="K80" s="180"/>
    </row>
    <row r="81" spans="6:14" x14ac:dyDescent="0.3">
      <c r="F81" s="179" t="s">
        <v>1696</v>
      </c>
      <c r="G81" s="180" t="s">
        <v>1695</v>
      </c>
      <c r="H81" s="180"/>
      <c r="I81" s="180"/>
      <c r="J81" s="181"/>
      <c r="K81" s="180"/>
    </row>
    <row r="82" spans="6:14" x14ac:dyDescent="0.3">
      <c r="F82" s="179" t="s">
        <v>1697</v>
      </c>
      <c r="G82" s="180" t="s">
        <v>1695</v>
      </c>
      <c r="H82" s="180"/>
      <c r="I82" s="180"/>
      <c r="J82" s="181"/>
      <c r="K82" s="180"/>
    </row>
    <row r="83" spans="6:14" x14ac:dyDescent="0.3">
      <c r="F83" s="179"/>
      <c r="G83" s="180"/>
      <c r="H83" s="180"/>
      <c r="I83" s="180"/>
      <c r="J83" s="181"/>
      <c r="K83" s="180"/>
    </row>
    <row r="84" spans="6:14" x14ac:dyDescent="0.3">
      <c r="F84" s="179"/>
      <c r="G84" s="180"/>
      <c r="H84" s="180"/>
      <c r="I84" s="180"/>
      <c r="J84" s="181"/>
      <c r="K84" s="180"/>
    </row>
    <row r="85" spans="6:14" ht="18.75" customHeight="1" x14ac:dyDescent="0.3">
      <c r="F85" s="179"/>
      <c r="G85" s="180"/>
      <c r="H85" s="180"/>
      <c r="I85" s="180"/>
      <c r="J85" s="181"/>
      <c r="K85" s="180"/>
    </row>
    <row r="86" spans="6:14" ht="15.75" customHeight="1" x14ac:dyDescent="0.3">
      <c r="F86" s="179"/>
      <c r="G86" s="180"/>
      <c r="H86" s="180"/>
      <c r="I86" s="180"/>
      <c r="J86" s="181"/>
      <c r="K86" s="180"/>
    </row>
    <row r="87" spans="6:14" x14ac:dyDescent="0.3">
      <c r="F87" s="179"/>
      <c r="G87" s="180"/>
      <c r="H87" s="180"/>
      <c r="I87" s="180"/>
      <c r="J87" s="181"/>
      <c r="K87" s="180"/>
    </row>
    <row r="88" spans="6:14" x14ac:dyDescent="0.3">
      <c r="F88" s="179"/>
      <c r="G88" s="180"/>
      <c r="H88" s="180"/>
      <c r="I88" s="180"/>
      <c r="J88" s="181"/>
      <c r="K88" s="180"/>
    </row>
    <row r="89" spans="6:14" x14ac:dyDescent="0.3">
      <c r="F89" s="36"/>
      <c r="G89" s="36"/>
      <c r="H89" s="36"/>
      <c r="I89" s="36"/>
      <c r="J89" s="36"/>
      <c r="K89" s="36"/>
    </row>
    <row r="90" spans="6:14" ht="15.75" customHeight="1" thickBot="1" x14ac:dyDescent="0.35">
      <c r="F90" s="358"/>
      <c r="G90" s="358"/>
      <c r="H90" s="358"/>
      <c r="I90" s="358"/>
      <c r="J90" s="358"/>
      <c r="K90" s="358"/>
      <c r="L90" s="358"/>
      <c r="M90" s="358"/>
      <c r="N90" s="358"/>
    </row>
    <row r="91" spans="6:14" x14ac:dyDescent="0.3">
      <c r="F91" s="350"/>
      <c r="G91" s="350"/>
      <c r="H91" s="350"/>
      <c r="I91" s="350"/>
      <c r="J91" s="350"/>
      <c r="K91" s="350"/>
      <c r="L91" s="350"/>
      <c r="M91" s="350"/>
      <c r="N91" s="350"/>
    </row>
    <row r="92" spans="6:14" ht="16.5" thickBot="1" x14ac:dyDescent="0.35">
      <c r="F92" s="335" t="s">
        <v>1873</v>
      </c>
      <c r="G92" s="336"/>
      <c r="H92" s="336"/>
      <c r="I92" s="336"/>
      <c r="J92" s="336"/>
      <c r="K92" s="336"/>
      <c r="L92" s="336"/>
      <c r="M92" s="336"/>
      <c r="N92" s="336"/>
    </row>
    <row r="93" spans="6:14" x14ac:dyDescent="0.3">
      <c r="F93" s="337" t="s">
        <v>1459</v>
      </c>
      <c r="G93" s="338"/>
      <c r="H93" s="338"/>
      <c r="I93" s="338"/>
      <c r="J93" s="338"/>
      <c r="K93" s="338"/>
      <c r="L93" s="338"/>
      <c r="M93" s="338"/>
      <c r="N93" s="338"/>
    </row>
    <row r="94" spans="6:14" ht="16.5" thickBot="1" x14ac:dyDescent="0.35">
      <c r="F94" s="347"/>
      <c r="G94" s="347"/>
      <c r="H94" s="347"/>
      <c r="I94" s="347"/>
      <c r="J94" s="347"/>
      <c r="K94" s="347"/>
      <c r="L94" s="347"/>
      <c r="M94" s="347"/>
      <c r="N94" s="347"/>
    </row>
    <row r="95" spans="6:14" x14ac:dyDescent="0.3">
      <c r="F95" s="328" t="s">
        <v>1460</v>
      </c>
      <c r="G95" s="328"/>
      <c r="H95" s="328"/>
      <c r="I95" s="328"/>
      <c r="J95" s="328"/>
    </row>
    <row r="96" spans="6:14" ht="15" customHeight="1" x14ac:dyDescent="0.3">
      <c r="F96" s="313" t="s">
        <v>1461</v>
      </c>
      <c r="G96" s="313"/>
      <c r="H96" s="313"/>
      <c r="I96" s="313"/>
      <c r="J96" s="313"/>
    </row>
    <row r="97" spans="6:10" x14ac:dyDescent="0.3">
      <c r="F97" s="321" t="s">
        <v>1462</v>
      </c>
      <c r="G97" s="321"/>
      <c r="H97" s="321"/>
      <c r="I97" s="321"/>
      <c r="J97" s="321"/>
    </row>
  </sheetData>
  <sheetProtection insertRows="0"/>
  <protectedRanges>
    <protectedRange algorithmName="SHA-512" hashValue="19r0bVvPR7yZA0UiYij7Tv1CBk3noIABvFePbLhCJ4nk3L6A+Fy+RdPPS3STf+a52x4pG2PQK4FAkXK9epnlIA==" saltValue="gQC4yrLvnbJqxYZ0KSEoZA==" spinCount="100000" sqref="K64 K77" name="Government revenues"/>
    <protectedRange algorithmName="SHA-512" hashValue="19r0bVvPR7yZA0UiYij7Tv1CBk3noIABvFePbLhCJ4nk3L6A+Fy+RdPPS3STf+a52x4pG2PQK4FAkXK9epnlIA==" saltValue="gQC4yrLvnbJqxYZ0KSEoZA==" spinCount="100000" sqref="F22:G51 G52:G59 I22:J62 F60:G62" name="Government revenues_1"/>
    <protectedRange algorithmName="SHA-512" hashValue="19r0bVvPR7yZA0UiYij7Tv1CBk3noIABvFePbLhCJ4nk3L6A+Fy+RdPPS3STf+a52x4pG2PQK4FAkXK9epnlIA==" saltValue="gQC4yrLvnbJqxYZ0KSEoZA==" spinCount="100000" sqref="F52:F59" name="Government revenues_2"/>
  </protectedRanges>
  <mergeCells count="25">
    <mergeCell ref="F13:N13"/>
    <mergeCell ref="F14:N14"/>
    <mergeCell ref="F15:N15"/>
    <mergeCell ref="M18:N18"/>
    <mergeCell ref="F90:N90"/>
    <mergeCell ref="F16:N16"/>
    <mergeCell ref="F18:K18"/>
    <mergeCell ref="M19:N19"/>
    <mergeCell ref="M60:N60"/>
    <mergeCell ref="M61:N61"/>
    <mergeCell ref="M21:N21"/>
    <mergeCell ref="M22:N59"/>
    <mergeCell ref="F8:N8"/>
    <mergeCell ref="F9:N9"/>
    <mergeCell ref="F10:N10"/>
    <mergeCell ref="F11:N11"/>
    <mergeCell ref="F12:N12"/>
    <mergeCell ref="F95:J95"/>
    <mergeCell ref="F96:J96"/>
    <mergeCell ref="F97:J97"/>
    <mergeCell ref="F94:N94"/>
    <mergeCell ref="F20:K20"/>
    <mergeCell ref="F91:N91"/>
    <mergeCell ref="F92:N92"/>
    <mergeCell ref="F93:N93"/>
  </mergeCells>
  <dataValidations xWindow="577" yWindow="588" count="11">
    <dataValidation type="list" allowBlank="1" showInputMessage="1" showErrorMessage="1" sqref="K77:K79">
      <formula1>Currency_code_list</formula1>
    </dataValidation>
    <dataValidation type="textLength" allowBlank="1" showInputMessage="1" showErrorMessage="1" errorTitle="Por favor, no editar estas celda" error="Por favor, no edite estas celdas" sqref="J21:K21 F21:H21 F70:K71">
      <formula1>10000</formula1>
      <formula2>50000</formula2>
    </dataValidation>
    <dataValidation allowBlank="1" showInputMessage="1" showErrorMessage="1" errorTitle="Por favor, no editar estas celda" error="Por favor, no edite estas celdas" sqref="I21"/>
    <dataValidation type="whole" allowBlank="1" showInputMessage="1" showErrorMessage="1" sqref="F89:K89">
      <formula1>10000</formula1>
      <formula2>50000</formula2>
    </dataValidation>
    <dataValidation type="textLength" allowBlank="1" showInputMessage="1" showErrorMessage="1" sqref="L70:N89 F7:N16 L17:L62 F17:K20 B7:E20 B90:E94 F93:N94 F90:N91 M17:N59 O7:O89 A7:A94 M61:N62 B63:H69 K63:N69 I63:J65 I67:J69">
      <formula1>9999999</formula1>
      <formula2>99999999</formula2>
    </dataValidation>
    <dataValidation type="whole" showInputMessage="1" showErrorMessage="1" sqref="F95:J97">
      <formula1>999999</formula1>
      <formula2>99999999</formula2>
    </dataValidation>
    <dataValidation type="whole" allowBlank="1" showInputMessage="1" showErrorMessage="1" errorTitle="No editar estas celdas" error="Por favor, no edite estas celdas" sqref="F92">
      <formula1>10000</formula1>
      <formula2>50000</formula2>
    </dataValidation>
    <dataValidation type="list" allowBlank="1" showInputMessage="1" showErrorMessage="1" sqref="F22:F62">
      <formula1>GFS_list</formula1>
    </dataValidation>
    <dataValidation allowBlank="1" showInputMessage="1" showErrorMessage="1" promptTitle="Nombre de flujo de ingreso" prompt="Nombre de las fuentes de ingresos._x000a_Únicamente ingresos pagados en nombre de empresas. NO incluya impuestos sobre la renta personal, PAYE u otros ingresos pagados en nombre de individuos. Éstos pueden ir en Info. Adicional" sqref="H22:H62"/>
    <dataValidation type="list" allowBlank="1" showInputMessage="1" showErrorMessage="1" promptTitle="Organismo gubernamental receptor" prompt="Ingrese el nombre del organismo gubernamental receptor._x000a__x000a_Por favor, evite utilizar siglas e ingrese el nombre completo._x000a_" sqref="I22:I62">
      <formula1>Government_entities_list</formula1>
    </dataValidation>
    <dataValidation type="decimal" operator="notBetween" allowBlank="1" showInputMessage="1" showErrorMessage="1" errorTitle="Número" error="Ingrese únicamente números en esta celda" promptTitle="Valor de ingreso" prompt="Favor introduzca la cifra total del flujo de ingresos según lo divulgado por el gobierno, incluyendo los no reconciliados." sqref="J22:J62">
      <formula1>0.1</formula1>
      <formula2>0.2</formula2>
    </dataValidation>
  </dataValidations>
  <hyperlinks>
    <hyperlink ref="F20" r:id="rId1" location="r4-1" display="EITI Requirement 4.1"/>
    <hyperlink ref="M19" r:id="rId2" location="r5-1" display="EITI Requirement 5.1"/>
    <hyperlink ref="M61:N61" r:id="rId3" display="or, https://www.imf.org/external/np/sta/gfsm/"/>
    <hyperlink ref="M60:N60" r:id="rId4" display="Puede encontrar más información orientativa en https://eiti.org/es/documento/plantilla-datos-resumidos-del-eiti"/>
    <hyperlink ref="F93:J93" r:id="rId5" display="Give us your feedback or report a conflict in the data! Write to us at  data@eiti.org"/>
    <hyperlink ref="F92:J92" r:id="rId6" display="Puede acceder a la versión más reciente de las plantillas de datos resumidos en https://eiti.org/es/documento/plantilla-datos-resumidos-del-eiti"/>
  </hyperlinks>
  <pageMargins left="0.7" right="0.7" top="0.75" bottom="0.75" header="0.3" footer="0.3"/>
  <pageSetup paperSize="9" orientation="portrait" r:id="rId7"/>
  <colBreaks count="1" manualBreakCount="1">
    <brk id="12" max="1048575" man="1"/>
  </colBreaks>
  <drawing r:id="rId8"/>
  <tableParts count="1">
    <tablePart r:id="rId9"/>
  </tableParts>
  <extLst>
    <ext xmlns:x14="http://schemas.microsoft.com/office/spreadsheetml/2009/9/main" uri="{CCE6A557-97BC-4b89-ADB6-D9C93CAAB3DF}">
      <x14:dataValidations xmlns:xm="http://schemas.microsoft.com/office/excel/2006/main" xWindow="577" yWindow="588" count="3">
        <x14:dataValidation type="list" allowBlank="1" showInputMessage="1" showErrorMessage="1">
          <x14:formula1>
            <xm:f>Lists!$S$2:$S$29</xm:f>
          </x14:formula1>
          <xm:sqref>B22:E62</xm:sqref>
        </x14:dataValidation>
        <x14:dataValidation type="list" allowBlank="1" showInputMessage="1" showErrorMessage="1" promptTitle="Seleccione el sector" prompt="Seleccione de la lista el sector">
          <x14:formula1>
            <xm:f>[2]Lists!#REF!</xm:f>
          </x14:formula1>
          <xm:sqref>G22:G62</xm:sqref>
        </x14:dataValidation>
        <x14:dataValidation type="list" allowBlank="1" showInputMessage="1" showErrorMessage="1">
          <x14:formula1>
            <xm:f>[3]Lists!#REF!</xm:f>
          </x14:formula1>
          <xm:sqref>K22:K62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AH81"/>
  <sheetViews>
    <sheetView showGridLines="0" topLeftCell="A49" zoomScale="80" zoomScaleNormal="80" workbookViewId="0">
      <selection activeCell="C68" sqref="C68:N68"/>
    </sheetView>
  </sheetViews>
  <sheetFormatPr baseColWidth="10" defaultColWidth="9.140625" defaultRowHeight="14.25" x14ac:dyDescent="0.25"/>
  <cols>
    <col min="1" max="1" width="3.85546875" style="19" customWidth="1"/>
    <col min="2" max="2" width="0.140625" style="19" customWidth="1"/>
    <col min="3" max="3" width="18.7109375" style="19" customWidth="1"/>
    <col min="4" max="4" width="42.140625" style="19" bestFit="1" customWidth="1"/>
    <col min="5" max="5" width="30.5703125" style="19" bestFit="1" customWidth="1"/>
    <col min="6" max="6" width="31.5703125" style="19" customWidth="1"/>
    <col min="7" max="7" width="34.28515625" style="19" customWidth="1"/>
    <col min="8" max="8" width="22.85546875" style="19" customWidth="1"/>
    <col min="9" max="9" width="27.140625" style="19" customWidth="1"/>
    <col min="10" max="10" width="22" style="19" bestFit="1" customWidth="1"/>
    <col min="11" max="11" width="37.28515625" style="19" bestFit="1" customWidth="1"/>
    <col min="12" max="12" width="38.5703125" style="19" bestFit="1" customWidth="1"/>
    <col min="13" max="13" width="26" style="19" bestFit="1" customWidth="1"/>
    <col min="14" max="14" width="16.7109375" style="19" bestFit="1" customWidth="1"/>
    <col min="15" max="15" width="4" style="19" customWidth="1"/>
    <col min="16" max="16" width="9.140625" style="286"/>
    <col min="17" max="23" width="15.85546875" style="287" customWidth="1"/>
    <col min="24" max="33" width="15.85546875" style="25" customWidth="1"/>
    <col min="34" max="16384" width="9.140625" style="19"/>
  </cols>
  <sheetData>
    <row r="1" spans="2:34" x14ac:dyDescent="0.25">
      <c r="C1" s="25"/>
      <c r="D1" s="25"/>
      <c r="E1" s="25"/>
      <c r="F1" s="25"/>
      <c r="G1" s="25"/>
      <c r="H1" s="25"/>
      <c r="I1" s="25"/>
      <c r="J1" s="25"/>
      <c r="K1" s="25"/>
    </row>
    <row r="2" spans="2:34" s="46" customFormat="1" ht="15.75" x14ac:dyDescent="0.3">
      <c r="C2" s="322" t="s">
        <v>1704</v>
      </c>
      <c r="D2" s="322"/>
      <c r="E2" s="322"/>
      <c r="F2" s="322"/>
      <c r="G2" s="322"/>
      <c r="H2" s="322"/>
      <c r="I2" s="322"/>
      <c r="J2" s="322"/>
      <c r="K2" s="322"/>
      <c r="L2" s="322"/>
      <c r="M2" s="322"/>
      <c r="N2" s="322"/>
      <c r="P2" s="288"/>
      <c r="Q2" s="289"/>
      <c r="R2" s="289"/>
      <c r="S2" s="289"/>
      <c r="T2" s="289"/>
      <c r="U2" s="289"/>
      <c r="V2" s="289"/>
      <c r="W2" s="289"/>
      <c r="X2" s="170"/>
      <c r="Y2" s="170"/>
      <c r="Z2" s="170"/>
      <c r="AA2" s="170"/>
      <c r="AB2" s="170"/>
      <c r="AC2" s="170"/>
      <c r="AD2" s="170"/>
      <c r="AE2" s="170"/>
      <c r="AF2" s="170"/>
      <c r="AG2" s="170"/>
    </row>
    <row r="3" spans="2:34" ht="21" customHeight="1" x14ac:dyDescent="0.25">
      <c r="C3" s="364" t="s">
        <v>1466</v>
      </c>
      <c r="D3" s="364"/>
      <c r="E3" s="364"/>
      <c r="F3" s="364"/>
      <c r="G3" s="364"/>
      <c r="H3" s="364"/>
      <c r="I3" s="364"/>
      <c r="J3" s="364"/>
      <c r="K3" s="364"/>
      <c r="L3" s="364"/>
      <c r="M3" s="364"/>
      <c r="N3" s="364"/>
    </row>
    <row r="4" spans="2:34" s="46" customFormat="1" ht="15.6" customHeight="1" x14ac:dyDescent="0.3">
      <c r="C4" s="365" t="s">
        <v>1705</v>
      </c>
      <c r="D4" s="365"/>
      <c r="E4" s="365"/>
      <c r="F4" s="365"/>
      <c r="G4" s="365"/>
      <c r="H4" s="365"/>
      <c r="I4" s="365"/>
      <c r="J4" s="365"/>
      <c r="K4" s="365"/>
      <c r="L4" s="365"/>
      <c r="M4" s="365"/>
      <c r="N4" s="365"/>
      <c r="P4" s="288"/>
      <c r="Q4" s="289"/>
      <c r="R4" s="289"/>
      <c r="S4" s="289"/>
      <c r="T4" s="289"/>
      <c r="U4" s="289"/>
      <c r="V4" s="289"/>
      <c r="W4" s="289"/>
      <c r="X4" s="170"/>
      <c r="Y4" s="170"/>
      <c r="Z4" s="170"/>
      <c r="AA4" s="170"/>
      <c r="AB4" s="170"/>
      <c r="AC4" s="170"/>
      <c r="AD4" s="170"/>
      <c r="AE4" s="170"/>
      <c r="AF4" s="170"/>
      <c r="AG4" s="170"/>
    </row>
    <row r="5" spans="2:34" s="46" customFormat="1" ht="15.6" customHeight="1" x14ac:dyDescent="0.3">
      <c r="C5" s="365" t="s">
        <v>1706</v>
      </c>
      <c r="D5" s="365"/>
      <c r="E5" s="365"/>
      <c r="F5" s="365"/>
      <c r="G5" s="365"/>
      <c r="H5" s="365"/>
      <c r="I5" s="365"/>
      <c r="J5" s="365"/>
      <c r="K5" s="365"/>
      <c r="L5" s="365"/>
      <c r="M5" s="365"/>
      <c r="N5" s="365"/>
      <c r="P5" s="288"/>
      <c r="Q5" s="289"/>
      <c r="R5" s="289"/>
      <c r="S5" s="289"/>
      <c r="T5" s="289"/>
      <c r="U5" s="289"/>
      <c r="V5" s="289"/>
      <c r="W5" s="289"/>
      <c r="X5" s="170"/>
      <c r="Y5" s="170"/>
      <c r="Z5" s="170"/>
      <c r="AA5" s="170"/>
      <c r="AB5" s="170"/>
      <c r="AC5" s="170"/>
      <c r="AD5" s="170"/>
      <c r="AE5" s="170"/>
      <c r="AF5" s="170"/>
      <c r="AG5" s="170"/>
    </row>
    <row r="6" spans="2:34" s="46" customFormat="1" ht="15.6" customHeight="1" x14ac:dyDescent="0.3">
      <c r="C6" s="365" t="s">
        <v>1707</v>
      </c>
      <c r="D6" s="365"/>
      <c r="E6" s="365"/>
      <c r="F6" s="365"/>
      <c r="G6" s="365"/>
      <c r="H6" s="365"/>
      <c r="I6" s="365"/>
      <c r="J6" s="365"/>
      <c r="K6" s="365"/>
      <c r="L6" s="365"/>
      <c r="M6" s="365"/>
      <c r="N6" s="365"/>
      <c r="P6" s="288"/>
      <c r="Q6" s="289"/>
      <c r="R6" s="289"/>
      <c r="S6" s="289"/>
      <c r="T6" s="289"/>
      <c r="U6" s="289"/>
      <c r="V6" s="289"/>
      <c r="W6" s="289"/>
      <c r="X6" s="170"/>
      <c r="Y6" s="170"/>
      <c r="Z6" s="170"/>
      <c r="AA6" s="170"/>
      <c r="AB6" s="170"/>
      <c r="AC6" s="170"/>
      <c r="AD6" s="170"/>
      <c r="AE6" s="170"/>
      <c r="AF6" s="170"/>
      <c r="AG6" s="170"/>
    </row>
    <row r="7" spans="2:34" s="46" customFormat="1" ht="15.6" customHeight="1" x14ac:dyDescent="0.3">
      <c r="C7" s="365" t="s">
        <v>1708</v>
      </c>
      <c r="D7" s="365"/>
      <c r="E7" s="365"/>
      <c r="F7" s="365"/>
      <c r="G7" s="365"/>
      <c r="H7" s="365"/>
      <c r="I7" s="365"/>
      <c r="J7" s="365"/>
      <c r="K7" s="365"/>
      <c r="L7" s="365"/>
      <c r="M7" s="365"/>
      <c r="N7" s="365"/>
      <c r="P7" s="288"/>
      <c r="Q7" s="289"/>
      <c r="R7" s="289"/>
      <c r="S7" s="289"/>
      <c r="T7" s="289"/>
      <c r="U7" s="289"/>
      <c r="V7" s="289"/>
      <c r="W7" s="289"/>
      <c r="X7" s="170"/>
      <c r="Y7" s="170"/>
      <c r="Z7" s="170"/>
      <c r="AA7" s="170"/>
      <c r="AB7" s="170"/>
      <c r="AC7" s="170"/>
      <c r="AD7" s="170"/>
      <c r="AE7" s="170"/>
      <c r="AF7" s="170"/>
      <c r="AG7" s="170"/>
    </row>
    <row r="8" spans="2:34" s="46" customFormat="1" ht="15.6" customHeight="1" x14ac:dyDescent="0.3">
      <c r="C8" s="365" t="s">
        <v>1709</v>
      </c>
      <c r="D8" s="365"/>
      <c r="E8" s="365"/>
      <c r="F8" s="365"/>
      <c r="G8" s="365"/>
      <c r="H8" s="365"/>
      <c r="I8" s="365"/>
      <c r="J8" s="365"/>
      <c r="K8" s="365"/>
      <c r="L8" s="365"/>
      <c r="M8" s="365"/>
      <c r="N8" s="365"/>
      <c r="P8" s="288"/>
      <c r="Q8" s="289"/>
      <c r="R8" s="289"/>
      <c r="S8" s="289"/>
      <c r="T8" s="289"/>
      <c r="U8" s="289"/>
      <c r="V8" s="289"/>
      <c r="W8" s="289"/>
      <c r="X8" s="170"/>
      <c r="Y8" s="170"/>
      <c r="Z8" s="170"/>
      <c r="AA8" s="170"/>
      <c r="AB8" s="170"/>
      <c r="AC8" s="170"/>
      <c r="AD8" s="170"/>
      <c r="AE8" s="170"/>
      <c r="AF8" s="170"/>
      <c r="AG8" s="170"/>
    </row>
    <row r="9" spans="2:34" s="46" customFormat="1" ht="15.75" x14ac:dyDescent="0.3">
      <c r="C9" s="334" t="s">
        <v>1642</v>
      </c>
      <c r="D9" s="334"/>
      <c r="E9" s="334"/>
      <c r="F9" s="334"/>
      <c r="G9" s="334"/>
      <c r="H9" s="334"/>
      <c r="I9" s="334"/>
      <c r="J9" s="334"/>
      <c r="K9" s="334"/>
      <c r="L9" s="334"/>
      <c r="M9" s="334"/>
      <c r="N9" s="334"/>
      <c r="P9" s="288"/>
      <c r="Q9" s="289"/>
      <c r="R9" s="289"/>
      <c r="S9" s="289"/>
      <c r="T9" s="289"/>
      <c r="U9" s="289"/>
      <c r="V9" s="289"/>
      <c r="W9" s="289"/>
      <c r="X9" s="170"/>
      <c r="Y9" s="170"/>
      <c r="Z9" s="170"/>
      <c r="AA9" s="170"/>
      <c r="AB9" s="170"/>
      <c r="AC9" s="170"/>
      <c r="AD9" s="170"/>
      <c r="AE9" s="170"/>
      <c r="AF9" s="170"/>
      <c r="AG9" s="170"/>
    </row>
    <row r="10" spans="2:34" x14ac:dyDescent="0.25">
      <c r="C10" s="366"/>
      <c r="D10" s="366"/>
      <c r="E10" s="366"/>
      <c r="F10" s="366"/>
      <c r="G10" s="366"/>
      <c r="H10" s="366"/>
      <c r="I10" s="366"/>
      <c r="J10" s="366"/>
      <c r="K10" s="366"/>
      <c r="L10" s="366"/>
      <c r="M10" s="366"/>
      <c r="N10" s="366"/>
    </row>
    <row r="11" spans="2:34" ht="24" x14ac:dyDescent="0.25">
      <c r="C11" s="339" t="s">
        <v>1710</v>
      </c>
      <c r="D11" s="339"/>
      <c r="E11" s="339"/>
      <c r="F11" s="339"/>
      <c r="G11" s="339"/>
      <c r="H11" s="339"/>
      <c r="I11" s="339"/>
      <c r="J11" s="339"/>
      <c r="K11" s="339"/>
      <c r="L11" s="339"/>
      <c r="M11" s="339"/>
      <c r="N11" s="339"/>
    </row>
    <row r="12" spans="2:34" s="46" customFormat="1" ht="14.25" customHeight="1" x14ac:dyDescent="0.3">
      <c r="P12" s="288"/>
      <c r="Q12" s="289"/>
      <c r="R12" s="289"/>
      <c r="S12" s="289"/>
      <c r="T12" s="289"/>
      <c r="U12" s="289"/>
      <c r="V12" s="289"/>
      <c r="W12" s="289"/>
      <c r="X12" s="170"/>
      <c r="Y12" s="170"/>
      <c r="Z12" s="170"/>
      <c r="AA12" s="170"/>
      <c r="AB12" s="170"/>
      <c r="AC12" s="170"/>
      <c r="AD12" s="170"/>
      <c r="AE12" s="170"/>
      <c r="AF12" s="170"/>
      <c r="AG12" s="170"/>
    </row>
    <row r="13" spans="2:34" s="46" customFormat="1" ht="15.75" customHeight="1" x14ac:dyDescent="0.3">
      <c r="B13" s="348" t="s">
        <v>1711</v>
      </c>
      <c r="C13" s="348"/>
      <c r="D13" s="348"/>
      <c r="E13" s="348"/>
      <c r="F13" s="348"/>
      <c r="G13" s="348"/>
      <c r="H13" s="348"/>
      <c r="I13" s="348"/>
      <c r="J13" s="348"/>
      <c r="K13" s="348"/>
      <c r="L13" s="348"/>
      <c r="M13" s="348"/>
      <c r="N13" s="348"/>
      <c r="P13" s="288"/>
      <c r="Q13" s="289"/>
      <c r="R13" s="289"/>
      <c r="S13" s="289"/>
      <c r="T13" s="289"/>
      <c r="U13" s="289"/>
      <c r="V13" s="289"/>
      <c r="W13" s="289"/>
      <c r="X13" s="170"/>
      <c r="Y13" s="170"/>
      <c r="Z13" s="170"/>
      <c r="AA13" s="170"/>
      <c r="AB13" s="170"/>
      <c r="AC13" s="170"/>
      <c r="AD13" s="170"/>
      <c r="AE13" s="170"/>
      <c r="AF13" s="170"/>
      <c r="AG13" s="170"/>
    </row>
    <row r="14" spans="2:34" s="46" customFormat="1" ht="15.75" x14ac:dyDescent="0.3">
      <c r="B14" s="46" t="s">
        <v>1417</v>
      </c>
      <c r="C14" s="46" t="s">
        <v>1712</v>
      </c>
      <c r="D14" s="46" t="s">
        <v>1683</v>
      </c>
      <c r="E14" s="46" t="s">
        <v>1682</v>
      </c>
      <c r="F14" s="46" t="s">
        <v>1713</v>
      </c>
      <c r="G14" s="46" t="s">
        <v>1714</v>
      </c>
      <c r="H14" s="46" t="s">
        <v>1715</v>
      </c>
      <c r="I14" s="46" t="s">
        <v>1716</v>
      </c>
      <c r="J14" s="46" t="s">
        <v>1684</v>
      </c>
      <c r="K14" s="46" t="s">
        <v>1717</v>
      </c>
      <c r="L14" s="46" t="s">
        <v>1718</v>
      </c>
      <c r="M14" s="46" t="s">
        <v>1719</v>
      </c>
      <c r="N14" s="46" t="s">
        <v>1720</v>
      </c>
      <c r="P14" s="288"/>
      <c r="Q14" s="288"/>
      <c r="R14" s="289"/>
      <c r="S14" s="289"/>
      <c r="T14" s="289"/>
      <c r="U14" s="289"/>
      <c r="V14" s="289"/>
      <c r="W14" s="289"/>
      <c r="X14" s="170"/>
      <c r="Y14" s="170"/>
      <c r="Z14" s="170"/>
      <c r="AA14" s="170"/>
      <c r="AB14" s="170"/>
      <c r="AC14" s="170"/>
      <c r="AD14" s="170"/>
      <c r="AE14" s="170"/>
      <c r="AF14" s="170"/>
      <c r="AG14" s="170"/>
      <c r="AH14" s="170"/>
    </row>
    <row r="15" spans="2:34" s="271" customFormat="1" ht="15.75" x14ac:dyDescent="0.3">
      <c r="B15" s="271" t="e">
        <f>VLOOKUP(C15,Companies[],3,FALSE)</f>
        <v>#N/A</v>
      </c>
      <c r="C15" s="271" t="s">
        <v>1997</v>
      </c>
      <c r="D15" s="271" t="s">
        <v>1996</v>
      </c>
      <c r="E15" s="271" t="s">
        <v>2035</v>
      </c>
      <c r="F15" s="271" t="s">
        <v>983</v>
      </c>
      <c r="G15" s="271" t="s">
        <v>1721</v>
      </c>
      <c r="H15" s="268"/>
      <c r="I15" s="271" t="s">
        <v>1048</v>
      </c>
      <c r="J15" s="272">
        <v>3671563275.000001</v>
      </c>
      <c r="K15" s="271" t="s">
        <v>983</v>
      </c>
      <c r="M15" s="271" t="s">
        <v>1632</v>
      </c>
      <c r="P15" s="283"/>
      <c r="Q15" s="283"/>
      <c r="R15" s="284"/>
      <c r="S15" s="285"/>
      <c r="T15" s="285"/>
      <c r="U15" s="285"/>
      <c r="V15" s="285"/>
      <c r="W15" s="285"/>
      <c r="X15" s="273"/>
      <c r="Y15" s="273"/>
      <c r="Z15" s="273"/>
      <c r="AA15" s="273"/>
      <c r="AB15" s="273"/>
      <c r="AC15" s="273"/>
      <c r="AD15" s="273"/>
      <c r="AE15" s="273"/>
      <c r="AF15" s="273"/>
      <c r="AG15" s="273"/>
      <c r="AH15" s="273"/>
    </row>
    <row r="16" spans="2:34" s="271" customFormat="1" ht="15.75" x14ac:dyDescent="0.3">
      <c r="B16" s="274" t="e">
        <f>VLOOKUP(C16,Companies[],3,FALSE)</f>
        <v>#N/A</v>
      </c>
      <c r="C16" s="271" t="s">
        <v>2030</v>
      </c>
      <c r="D16" s="271" t="s">
        <v>1996</v>
      </c>
      <c r="E16" s="271" t="s">
        <v>2035</v>
      </c>
      <c r="F16" s="271" t="s">
        <v>983</v>
      </c>
      <c r="G16" s="271" t="s">
        <v>1721</v>
      </c>
      <c r="H16" s="268"/>
      <c r="I16" s="271" t="s">
        <v>1048</v>
      </c>
      <c r="J16" s="272">
        <v>0</v>
      </c>
      <c r="K16" s="271" t="s">
        <v>983</v>
      </c>
      <c r="M16" s="271" t="s">
        <v>1632</v>
      </c>
      <c r="P16" s="283"/>
      <c r="Q16" s="283"/>
      <c r="R16" s="284"/>
      <c r="S16" s="285"/>
      <c r="T16" s="285"/>
      <c r="U16" s="285"/>
      <c r="V16" s="285"/>
      <c r="W16" s="285"/>
      <c r="X16" s="273"/>
      <c r="Y16" s="273"/>
      <c r="Z16" s="273"/>
      <c r="AA16" s="273"/>
      <c r="AB16" s="273"/>
      <c r="AC16" s="273"/>
      <c r="AD16" s="273"/>
      <c r="AE16" s="273"/>
      <c r="AF16" s="273"/>
      <c r="AG16" s="273"/>
      <c r="AH16" s="273"/>
    </row>
    <row r="17" spans="2:34" s="271" customFormat="1" ht="15.75" x14ac:dyDescent="0.3">
      <c r="B17" s="274" t="e">
        <f>VLOOKUP(C17,Companies[],3,FALSE)</f>
        <v>#N/A</v>
      </c>
      <c r="C17" s="271" t="s">
        <v>2032</v>
      </c>
      <c r="D17" s="271" t="s">
        <v>1996</v>
      </c>
      <c r="E17" s="271" t="s">
        <v>2035</v>
      </c>
      <c r="F17" s="271" t="s">
        <v>983</v>
      </c>
      <c r="G17" s="271" t="s">
        <v>1721</v>
      </c>
      <c r="H17" s="268"/>
      <c r="I17" s="271" t="s">
        <v>1048</v>
      </c>
      <c r="J17" s="272">
        <v>0</v>
      </c>
      <c r="K17" s="271" t="s">
        <v>983</v>
      </c>
      <c r="M17" s="271" t="s">
        <v>1632</v>
      </c>
      <c r="P17" s="283"/>
      <c r="Q17" s="283"/>
      <c r="R17" s="284"/>
      <c r="S17" s="285"/>
      <c r="T17" s="285"/>
      <c r="U17" s="285"/>
      <c r="V17" s="285"/>
      <c r="W17" s="285"/>
      <c r="X17" s="273"/>
      <c r="Y17" s="273"/>
      <c r="Z17" s="273"/>
      <c r="AA17" s="273"/>
      <c r="AB17" s="273"/>
      <c r="AC17" s="273"/>
      <c r="AD17" s="273"/>
      <c r="AE17" s="273"/>
      <c r="AF17" s="273"/>
      <c r="AG17" s="273"/>
      <c r="AH17" s="273"/>
    </row>
    <row r="18" spans="2:34" s="271" customFormat="1" ht="15.75" x14ac:dyDescent="0.3">
      <c r="B18" s="274" t="e">
        <f>VLOOKUP(C18,Companies[],3,FALSE)</f>
        <v>#N/A</v>
      </c>
      <c r="C18" s="271" t="s">
        <v>2031</v>
      </c>
      <c r="D18" s="271" t="s">
        <v>1996</v>
      </c>
      <c r="E18" s="271" t="s">
        <v>2035</v>
      </c>
      <c r="F18" s="271" t="s">
        <v>983</v>
      </c>
      <c r="G18" s="271" t="s">
        <v>1721</v>
      </c>
      <c r="H18" s="268"/>
      <c r="I18" s="271" t="s">
        <v>1048</v>
      </c>
      <c r="J18" s="272">
        <v>0</v>
      </c>
      <c r="K18" s="271" t="s">
        <v>983</v>
      </c>
      <c r="M18" s="271" t="s">
        <v>1632</v>
      </c>
      <c r="P18" s="283"/>
      <c r="Q18" s="283"/>
      <c r="R18" s="284"/>
      <c r="S18" s="285"/>
      <c r="T18" s="285"/>
      <c r="U18" s="285"/>
      <c r="V18" s="285"/>
      <c r="W18" s="285"/>
      <c r="X18" s="273"/>
      <c r="Y18" s="273"/>
      <c r="Z18" s="273"/>
      <c r="AA18" s="273"/>
      <c r="AB18" s="273"/>
      <c r="AC18" s="273"/>
      <c r="AD18" s="273"/>
      <c r="AE18" s="273"/>
      <c r="AF18" s="273"/>
      <c r="AG18" s="273"/>
      <c r="AH18" s="273"/>
    </row>
    <row r="19" spans="2:34" s="271" customFormat="1" ht="15.75" x14ac:dyDescent="0.3">
      <c r="B19" s="271" t="e">
        <f>VLOOKUP(C19,Companies[],3,FALSE)</f>
        <v>#N/A</v>
      </c>
      <c r="C19" s="271" t="s">
        <v>1997</v>
      </c>
      <c r="D19" s="271" t="s">
        <v>1996</v>
      </c>
      <c r="E19" s="271" t="s">
        <v>2036</v>
      </c>
      <c r="F19" s="271" t="s">
        <v>983</v>
      </c>
      <c r="G19" s="271" t="s">
        <v>1721</v>
      </c>
      <c r="H19" s="268"/>
      <c r="I19" s="271" t="s">
        <v>1048</v>
      </c>
      <c r="J19" s="272">
        <v>2550523735.999999</v>
      </c>
      <c r="K19" s="271" t="s">
        <v>983</v>
      </c>
      <c r="M19" s="271" t="s">
        <v>1632</v>
      </c>
      <c r="P19" s="283"/>
      <c r="Q19" s="283"/>
      <c r="R19" s="284"/>
      <c r="S19" s="285"/>
      <c r="T19" s="285"/>
      <c r="U19" s="285"/>
      <c r="V19" s="285"/>
      <c r="W19" s="285"/>
      <c r="X19" s="273"/>
      <c r="Y19" s="273"/>
      <c r="Z19" s="273"/>
      <c r="AA19" s="273"/>
      <c r="AB19" s="273"/>
      <c r="AC19" s="273"/>
      <c r="AD19" s="273"/>
      <c r="AE19" s="273"/>
      <c r="AF19" s="273"/>
      <c r="AG19" s="273"/>
      <c r="AH19" s="273"/>
    </row>
    <row r="20" spans="2:34" s="271" customFormat="1" ht="15.75" x14ac:dyDescent="0.3">
      <c r="B20" s="274" t="e">
        <f>VLOOKUP(C20,Companies[],3,FALSE)</f>
        <v>#N/A</v>
      </c>
      <c r="C20" s="271" t="s">
        <v>2030</v>
      </c>
      <c r="D20" s="271" t="s">
        <v>1996</v>
      </c>
      <c r="E20" s="271" t="s">
        <v>2036</v>
      </c>
      <c r="F20" s="271" t="s">
        <v>983</v>
      </c>
      <c r="G20" s="271" t="s">
        <v>1721</v>
      </c>
      <c r="H20" s="268"/>
      <c r="I20" s="271" t="s">
        <v>1048</v>
      </c>
      <c r="J20" s="272">
        <v>0</v>
      </c>
      <c r="K20" s="271" t="s">
        <v>983</v>
      </c>
      <c r="M20" s="271" t="s">
        <v>1632</v>
      </c>
      <c r="P20" s="283"/>
      <c r="Q20" s="283"/>
      <c r="R20" s="284"/>
      <c r="S20" s="285"/>
      <c r="T20" s="285"/>
      <c r="U20" s="285"/>
      <c r="V20" s="285"/>
      <c r="W20" s="285"/>
      <c r="X20" s="273"/>
      <c r="Y20" s="273"/>
      <c r="Z20" s="273"/>
      <c r="AA20" s="273"/>
      <c r="AB20" s="273"/>
      <c r="AC20" s="273"/>
      <c r="AD20" s="273"/>
      <c r="AE20" s="273"/>
      <c r="AF20" s="273"/>
      <c r="AG20" s="273"/>
      <c r="AH20" s="273"/>
    </row>
    <row r="21" spans="2:34" s="271" customFormat="1" ht="15.75" x14ac:dyDescent="0.3">
      <c r="B21" s="274" t="e">
        <f>VLOOKUP(C21,Companies[],3,FALSE)</f>
        <v>#N/A</v>
      </c>
      <c r="C21" s="271" t="s">
        <v>2032</v>
      </c>
      <c r="D21" s="271" t="s">
        <v>1996</v>
      </c>
      <c r="E21" s="271" t="s">
        <v>2036</v>
      </c>
      <c r="F21" s="271" t="s">
        <v>983</v>
      </c>
      <c r="G21" s="271" t="s">
        <v>1721</v>
      </c>
      <c r="H21" s="268"/>
      <c r="I21" s="271" t="s">
        <v>1048</v>
      </c>
      <c r="J21" s="272">
        <v>0</v>
      </c>
      <c r="K21" s="271" t="s">
        <v>983</v>
      </c>
      <c r="M21" s="271" t="s">
        <v>1632</v>
      </c>
      <c r="P21" s="283"/>
      <c r="Q21" s="283"/>
      <c r="R21" s="284"/>
      <c r="S21" s="285"/>
      <c r="T21" s="285"/>
      <c r="U21" s="285"/>
      <c r="V21" s="285"/>
      <c r="W21" s="285"/>
      <c r="X21" s="273"/>
      <c r="Y21" s="273"/>
      <c r="Z21" s="273"/>
      <c r="AA21" s="273"/>
      <c r="AB21" s="273"/>
      <c r="AC21" s="273"/>
      <c r="AD21" s="273"/>
      <c r="AE21" s="273"/>
      <c r="AF21" s="273"/>
      <c r="AG21" s="273"/>
      <c r="AH21" s="273"/>
    </row>
    <row r="22" spans="2:34" s="271" customFormat="1" ht="15.75" x14ac:dyDescent="0.3">
      <c r="B22" s="274" t="e">
        <f>VLOOKUP(C22,Companies[],3,FALSE)</f>
        <v>#N/A</v>
      </c>
      <c r="C22" s="271" t="s">
        <v>2031</v>
      </c>
      <c r="D22" s="271" t="s">
        <v>1996</v>
      </c>
      <c r="E22" s="271" t="s">
        <v>2036</v>
      </c>
      <c r="F22" s="271" t="s">
        <v>983</v>
      </c>
      <c r="G22" s="271" t="s">
        <v>1721</v>
      </c>
      <c r="H22" s="268"/>
      <c r="I22" s="271" t="s">
        <v>1048</v>
      </c>
      <c r="J22" s="272">
        <v>0</v>
      </c>
      <c r="K22" s="271" t="s">
        <v>983</v>
      </c>
      <c r="M22" s="271" t="s">
        <v>1632</v>
      </c>
      <c r="P22" s="283"/>
      <c r="Q22" s="283"/>
      <c r="R22" s="284"/>
      <c r="S22" s="285"/>
      <c r="T22" s="285"/>
      <c r="U22" s="285"/>
      <c r="V22" s="285"/>
      <c r="W22" s="285"/>
      <c r="X22" s="273"/>
      <c r="Y22" s="273"/>
      <c r="Z22" s="273"/>
      <c r="AA22" s="273"/>
      <c r="AB22" s="273"/>
      <c r="AC22" s="273"/>
      <c r="AD22" s="273"/>
      <c r="AE22" s="273"/>
      <c r="AF22" s="273"/>
      <c r="AG22" s="273"/>
      <c r="AH22" s="273"/>
    </row>
    <row r="23" spans="2:34" s="271" customFormat="1" ht="15.75" x14ac:dyDescent="0.3">
      <c r="B23" s="271" t="e">
        <f>VLOOKUP(C23,Companies[],3,FALSE)</f>
        <v>#N/A</v>
      </c>
      <c r="C23" s="271" t="s">
        <v>1997</v>
      </c>
      <c r="D23" s="271" t="s">
        <v>1996</v>
      </c>
      <c r="E23" s="271" t="s">
        <v>2037</v>
      </c>
      <c r="F23" s="271" t="s">
        <v>983</v>
      </c>
      <c r="G23" s="271" t="s">
        <v>1721</v>
      </c>
      <c r="H23" s="268"/>
      <c r="I23" s="271" t="s">
        <v>1048</v>
      </c>
      <c r="J23" s="272">
        <v>264592938.99999985</v>
      </c>
      <c r="K23" s="271" t="s">
        <v>983</v>
      </c>
      <c r="M23" s="271" t="s">
        <v>1632</v>
      </c>
      <c r="P23" s="283"/>
      <c r="Q23" s="283"/>
      <c r="R23" s="284"/>
      <c r="S23" s="285"/>
      <c r="T23" s="285"/>
      <c r="U23" s="285"/>
      <c r="V23" s="285"/>
      <c r="W23" s="285"/>
      <c r="X23" s="273"/>
      <c r="Y23" s="273"/>
      <c r="Z23" s="273"/>
      <c r="AA23" s="273"/>
      <c r="AB23" s="273"/>
      <c r="AC23" s="273"/>
      <c r="AD23" s="273"/>
      <c r="AE23" s="273"/>
      <c r="AF23" s="273"/>
      <c r="AG23" s="273"/>
      <c r="AH23" s="273"/>
    </row>
    <row r="24" spans="2:34" s="271" customFormat="1" ht="15.75" x14ac:dyDescent="0.3">
      <c r="B24" s="274" t="e">
        <f>VLOOKUP(C24,Companies[],3,FALSE)</f>
        <v>#N/A</v>
      </c>
      <c r="C24" s="271" t="s">
        <v>2030</v>
      </c>
      <c r="D24" s="271" t="s">
        <v>1996</v>
      </c>
      <c r="E24" s="271" t="s">
        <v>2037</v>
      </c>
      <c r="F24" s="271" t="s">
        <v>983</v>
      </c>
      <c r="G24" s="271" t="s">
        <v>1721</v>
      </c>
      <c r="H24" s="268"/>
      <c r="I24" s="271" t="s">
        <v>1048</v>
      </c>
      <c r="J24" s="272">
        <v>0</v>
      </c>
      <c r="K24" s="271" t="s">
        <v>983</v>
      </c>
      <c r="M24" s="271" t="s">
        <v>1632</v>
      </c>
      <c r="P24" s="283"/>
      <c r="Q24" s="283"/>
      <c r="R24" s="284"/>
      <c r="S24" s="285"/>
      <c r="T24" s="285"/>
      <c r="U24" s="285"/>
      <c r="V24" s="285"/>
      <c r="W24" s="285"/>
      <c r="X24" s="273"/>
      <c r="Y24" s="273"/>
      <c r="Z24" s="273"/>
      <c r="AA24" s="273"/>
      <c r="AB24" s="273"/>
      <c r="AC24" s="273"/>
      <c r="AD24" s="273"/>
      <c r="AE24" s="273"/>
      <c r="AF24" s="273"/>
      <c r="AG24" s="273"/>
      <c r="AH24" s="273"/>
    </row>
    <row r="25" spans="2:34" s="271" customFormat="1" ht="15.75" x14ac:dyDescent="0.3">
      <c r="B25" s="274" t="e">
        <f>VLOOKUP(C25,Companies[],3,FALSE)</f>
        <v>#N/A</v>
      </c>
      <c r="C25" s="271" t="s">
        <v>2032</v>
      </c>
      <c r="D25" s="271" t="s">
        <v>1996</v>
      </c>
      <c r="E25" s="271" t="s">
        <v>2037</v>
      </c>
      <c r="F25" s="271" t="s">
        <v>983</v>
      </c>
      <c r="G25" s="271" t="s">
        <v>1721</v>
      </c>
      <c r="H25" s="268"/>
      <c r="I25" s="271" t="s">
        <v>1048</v>
      </c>
      <c r="J25" s="272">
        <v>0</v>
      </c>
      <c r="K25" s="271" t="s">
        <v>983</v>
      </c>
      <c r="M25" s="271" t="s">
        <v>1632</v>
      </c>
      <c r="P25" s="283"/>
      <c r="Q25" s="283"/>
      <c r="R25" s="284"/>
      <c r="S25" s="285"/>
      <c r="T25" s="285"/>
      <c r="U25" s="285"/>
      <c r="V25" s="285"/>
      <c r="W25" s="285"/>
      <c r="X25" s="273"/>
      <c r="Y25" s="273"/>
      <c r="Z25" s="273"/>
      <c r="AA25" s="273"/>
      <c r="AB25" s="273"/>
      <c r="AC25" s="273"/>
      <c r="AD25" s="273"/>
      <c r="AE25" s="273"/>
      <c r="AF25" s="273"/>
      <c r="AG25" s="273"/>
      <c r="AH25" s="273"/>
    </row>
    <row r="26" spans="2:34" s="271" customFormat="1" ht="15.75" x14ac:dyDescent="0.3">
      <c r="B26" s="274" t="e">
        <f>VLOOKUP(C26,Companies[],3,FALSE)</f>
        <v>#N/A</v>
      </c>
      <c r="C26" s="271" t="s">
        <v>2031</v>
      </c>
      <c r="D26" s="271" t="s">
        <v>1996</v>
      </c>
      <c r="E26" s="271" t="s">
        <v>2037</v>
      </c>
      <c r="F26" s="271" t="s">
        <v>983</v>
      </c>
      <c r="G26" s="271" t="s">
        <v>1721</v>
      </c>
      <c r="H26" s="268"/>
      <c r="I26" s="271" t="s">
        <v>1048</v>
      </c>
      <c r="J26" s="272">
        <v>0</v>
      </c>
      <c r="K26" s="271" t="s">
        <v>983</v>
      </c>
      <c r="M26" s="271" t="s">
        <v>1632</v>
      </c>
      <c r="P26" s="283"/>
      <c r="Q26" s="283"/>
      <c r="R26" s="284"/>
      <c r="S26" s="285"/>
      <c r="T26" s="285"/>
      <c r="U26" s="285"/>
      <c r="V26" s="285"/>
      <c r="W26" s="285"/>
      <c r="X26" s="273"/>
      <c r="Y26" s="273"/>
      <c r="Z26" s="273"/>
      <c r="AA26" s="273"/>
      <c r="AB26" s="273"/>
      <c r="AC26" s="273"/>
      <c r="AD26" s="273"/>
      <c r="AE26" s="273"/>
      <c r="AF26" s="273"/>
      <c r="AG26" s="273"/>
      <c r="AH26" s="273"/>
    </row>
    <row r="27" spans="2:34" s="271" customFormat="1" ht="15.75" x14ac:dyDescent="0.3">
      <c r="B27" s="271" t="e">
        <f>VLOOKUP(C27,Companies[],3,FALSE)</f>
        <v>#N/A</v>
      </c>
      <c r="C27" s="271" t="s">
        <v>1997</v>
      </c>
      <c r="D27" s="271" t="s">
        <v>1996</v>
      </c>
      <c r="E27" s="271" t="s">
        <v>2038</v>
      </c>
      <c r="F27" s="271" t="s">
        <v>983</v>
      </c>
      <c r="G27" s="271" t="s">
        <v>1721</v>
      </c>
      <c r="H27" s="268"/>
      <c r="I27" s="271" t="s">
        <v>1048</v>
      </c>
      <c r="J27" s="272">
        <v>2140447367.0000017</v>
      </c>
      <c r="K27" s="271" t="s">
        <v>983</v>
      </c>
      <c r="M27" s="271" t="s">
        <v>1632</v>
      </c>
      <c r="P27" s="283"/>
      <c r="Q27" s="283"/>
      <c r="R27" s="284"/>
      <c r="S27" s="285"/>
      <c r="T27" s="285"/>
      <c r="U27" s="285"/>
      <c r="V27" s="285"/>
      <c r="W27" s="285"/>
      <c r="X27" s="273"/>
      <c r="Y27" s="273"/>
      <c r="Z27" s="273"/>
      <c r="AA27" s="273"/>
      <c r="AB27" s="273"/>
      <c r="AC27" s="273"/>
      <c r="AD27" s="273"/>
      <c r="AE27" s="273"/>
      <c r="AF27" s="273"/>
      <c r="AG27" s="273"/>
      <c r="AH27" s="273"/>
    </row>
    <row r="28" spans="2:34" s="271" customFormat="1" ht="15.75" x14ac:dyDescent="0.3">
      <c r="B28" s="271" t="e">
        <f>VLOOKUP(C28,Companies[],3,FALSE)</f>
        <v>#N/A</v>
      </c>
      <c r="C28" s="271" t="s">
        <v>2030</v>
      </c>
      <c r="D28" s="271" t="s">
        <v>1996</v>
      </c>
      <c r="E28" s="271" t="s">
        <v>2038</v>
      </c>
      <c r="F28" s="271" t="s">
        <v>983</v>
      </c>
      <c r="G28" s="271" t="s">
        <v>1721</v>
      </c>
      <c r="H28" s="268"/>
      <c r="I28" s="271" t="s">
        <v>1048</v>
      </c>
      <c r="J28" s="272">
        <v>104703779</v>
      </c>
      <c r="K28" s="271" t="s">
        <v>983</v>
      </c>
      <c r="M28" s="271" t="s">
        <v>1632</v>
      </c>
      <c r="P28" s="283"/>
      <c r="Q28" s="283"/>
      <c r="R28" s="284"/>
      <c r="S28" s="285"/>
      <c r="T28" s="285"/>
      <c r="U28" s="285"/>
      <c r="V28" s="285"/>
      <c r="W28" s="285"/>
      <c r="X28" s="273"/>
      <c r="Y28" s="273"/>
      <c r="Z28" s="273"/>
      <c r="AA28" s="273"/>
      <c r="AB28" s="273"/>
      <c r="AC28" s="273"/>
      <c r="AD28" s="273"/>
      <c r="AE28" s="273"/>
      <c r="AF28" s="273"/>
      <c r="AG28" s="273"/>
      <c r="AH28" s="273"/>
    </row>
    <row r="29" spans="2:34" s="271" customFormat="1" ht="15.75" x14ac:dyDescent="0.3">
      <c r="B29" s="274" t="e">
        <f>VLOOKUP(C29,Companies[],3,FALSE)</f>
        <v>#N/A</v>
      </c>
      <c r="C29" s="271" t="s">
        <v>2032</v>
      </c>
      <c r="D29" s="271" t="s">
        <v>1996</v>
      </c>
      <c r="E29" s="271" t="s">
        <v>2038</v>
      </c>
      <c r="F29" s="271" t="s">
        <v>983</v>
      </c>
      <c r="G29" s="271" t="s">
        <v>1721</v>
      </c>
      <c r="H29" s="268"/>
      <c r="I29" s="271" t="s">
        <v>1048</v>
      </c>
      <c r="J29" s="272">
        <v>0</v>
      </c>
      <c r="K29" s="271" t="s">
        <v>983</v>
      </c>
      <c r="M29" s="271" t="s">
        <v>1632</v>
      </c>
      <c r="P29" s="283"/>
      <c r="Q29" s="283"/>
      <c r="R29" s="284"/>
      <c r="S29" s="285"/>
      <c r="T29" s="285"/>
      <c r="U29" s="285"/>
      <c r="V29" s="285"/>
      <c r="W29" s="285"/>
      <c r="X29" s="273"/>
      <c r="Y29" s="273"/>
      <c r="Z29" s="273"/>
      <c r="AA29" s="273"/>
      <c r="AB29" s="273"/>
      <c r="AC29" s="273"/>
      <c r="AD29" s="273"/>
      <c r="AE29" s="273"/>
      <c r="AF29" s="273"/>
      <c r="AG29" s="273"/>
      <c r="AH29" s="273"/>
    </row>
    <row r="30" spans="2:34" s="271" customFormat="1" ht="15.75" x14ac:dyDescent="0.3">
      <c r="B30" s="274" t="e">
        <f>VLOOKUP(C30,Companies[],3,FALSE)</f>
        <v>#N/A</v>
      </c>
      <c r="C30" s="271" t="s">
        <v>2031</v>
      </c>
      <c r="D30" s="271" t="s">
        <v>1996</v>
      </c>
      <c r="E30" s="271" t="s">
        <v>2038</v>
      </c>
      <c r="F30" s="271" t="s">
        <v>983</v>
      </c>
      <c r="G30" s="271" t="s">
        <v>1721</v>
      </c>
      <c r="H30" s="268"/>
      <c r="I30" s="271" t="s">
        <v>1048</v>
      </c>
      <c r="J30" s="272">
        <v>0</v>
      </c>
      <c r="K30" s="271" t="s">
        <v>983</v>
      </c>
      <c r="M30" s="271" t="s">
        <v>1632</v>
      </c>
      <c r="P30" s="283"/>
      <c r="Q30" s="283"/>
      <c r="R30" s="284"/>
      <c r="S30" s="285"/>
      <c r="T30" s="285"/>
      <c r="U30" s="285"/>
      <c r="V30" s="285"/>
      <c r="W30" s="285"/>
      <c r="X30" s="273"/>
      <c r="Y30" s="273"/>
      <c r="Z30" s="273"/>
      <c r="AA30" s="273"/>
      <c r="AB30" s="273"/>
      <c r="AC30" s="273"/>
      <c r="AD30" s="273"/>
      <c r="AE30" s="273"/>
      <c r="AF30" s="273"/>
      <c r="AG30" s="273"/>
      <c r="AH30" s="273"/>
    </row>
    <row r="31" spans="2:34" s="271" customFormat="1" ht="15.75" x14ac:dyDescent="0.3">
      <c r="B31" s="274" t="e">
        <f>VLOOKUP(C31,Companies[],3,FALSE)</f>
        <v>#N/A</v>
      </c>
      <c r="C31" s="271" t="s">
        <v>1997</v>
      </c>
      <c r="D31" s="271" t="s">
        <v>1996</v>
      </c>
      <c r="E31" s="271" t="s">
        <v>2039</v>
      </c>
      <c r="F31" s="271" t="s">
        <v>983</v>
      </c>
      <c r="G31" s="271" t="s">
        <v>1721</v>
      </c>
      <c r="H31" s="268"/>
      <c r="I31" s="271" t="s">
        <v>1048</v>
      </c>
      <c r="J31" s="272">
        <v>0</v>
      </c>
      <c r="K31" s="271" t="s">
        <v>983</v>
      </c>
      <c r="M31" s="271" t="s">
        <v>1632</v>
      </c>
      <c r="P31" s="283"/>
      <c r="Q31" s="283"/>
      <c r="R31" s="284"/>
      <c r="S31" s="285"/>
      <c r="T31" s="285"/>
      <c r="U31" s="285"/>
      <c r="V31" s="285"/>
      <c r="W31" s="285"/>
      <c r="X31" s="273"/>
      <c r="Y31" s="273"/>
      <c r="Z31" s="273"/>
      <c r="AA31" s="273"/>
      <c r="AB31" s="273"/>
      <c r="AC31" s="273"/>
      <c r="AD31" s="273"/>
      <c r="AE31" s="273"/>
      <c r="AF31" s="273"/>
      <c r="AG31" s="273"/>
      <c r="AH31" s="273"/>
    </row>
    <row r="32" spans="2:34" s="271" customFormat="1" ht="15.75" x14ac:dyDescent="0.3">
      <c r="B32" s="274" t="e">
        <f>VLOOKUP(C32,Companies[],3,FALSE)</f>
        <v>#N/A</v>
      </c>
      <c r="C32" s="271" t="s">
        <v>2030</v>
      </c>
      <c r="D32" s="271" t="s">
        <v>1996</v>
      </c>
      <c r="E32" s="271" t="s">
        <v>2039</v>
      </c>
      <c r="F32" s="271" t="s">
        <v>983</v>
      </c>
      <c r="G32" s="271" t="s">
        <v>1721</v>
      </c>
      <c r="H32" s="268"/>
      <c r="I32" s="271" t="s">
        <v>1048</v>
      </c>
      <c r="J32" s="272">
        <v>0</v>
      </c>
      <c r="K32" s="271" t="s">
        <v>983</v>
      </c>
      <c r="M32" s="271" t="s">
        <v>1632</v>
      </c>
      <c r="P32" s="283"/>
      <c r="Q32" s="283"/>
      <c r="R32" s="284"/>
      <c r="S32" s="285"/>
      <c r="T32" s="285"/>
      <c r="U32" s="285"/>
      <c r="V32" s="285"/>
      <c r="W32" s="285"/>
      <c r="X32" s="273"/>
      <c r="Y32" s="273"/>
      <c r="Z32" s="273"/>
      <c r="AA32" s="273"/>
      <c r="AB32" s="273"/>
      <c r="AC32" s="273"/>
      <c r="AD32" s="273"/>
      <c r="AE32" s="273"/>
      <c r="AF32" s="273"/>
      <c r="AG32" s="273"/>
      <c r="AH32" s="273"/>
    </row>
    <row r="33" spans="2:34" s="271" customFormat="1" ht="15.75" x14ac:dyDescent="0.3">
      <c r="B33" s="271" t="e">
        <f>VLOOKUP(C33,Companies[],3,FALSE)</f>
        <v>#N/A</v>
      </c>
      <c r="C33" s="271" t="s">
        <v>2032</v>
      </c>
      <c r="D33" s="271" t="s">
        <v>1996</v>
      </c>
      <c r="E33" s="271" t="s">
        <v>2039</v>
      </c>
      <c r="F33" s="271" t="s">
        <v>983</v>
      </c>
      <c r="G33" s="271" t="s">
        <v>1721</v>
      </c>
      <c r="H33" s="268"/>
      <c r="I33" s="271" t="s">
        <v>1048</v>
      </c>
      <c r="J33" s="272">
        <v>1438</v>
      </c>
      <c r="K33" s="271" t="s">
        <v>983</v>
      </c>
      <c r="M33" s="271" t="s">
        <v>1632</v>
      </c>
      <c r="P33" s="283"/>
      <c r="Q33" s="283"/>
      <c r="R33" s="284"/>
      <c r="S33" s="285"/>
      <c r="T33" s="285"/>
      <c r="U33" s="285"/>
      <c r="V33" s="285"/>
      <c r="W33" s="285"/>
      <c r="X33" s="273"/>
      <c r="Y33" s="273"/>
      <c r="Z33" s="273"/>
      <c r="AA33" s="273"/>
      <c r="AB33" s="273"/>
      <c r="AC33" s="273"/>
      <c r="AD33" s="273"/>
      <c r="AE33" s="273"/>
      <c r="AF33" s="273"/>
      <c r="AG33" s="273"/>
      <c r="AH33" s="273"/>
    </row>
    <row r="34" spans="2:34" s="271" customFormat="1" ht="15.75" x14ac:dyDescent="0.3">
      <c r="B34" s="274" t="e">
        <f>VLOOKUP(C34,Companies[],3,FALSE)</f>
        <v>#N/A</v>
      </c>
      <c r="C34" s="271" t="s">
        <v>2031</v>
      </c>
      <c r="D34" s="271" t="s">
        <v>1996</v>
      </c>
      <c r="E34" s="271" t="s">
        <v>2039</v>
      </c>
      <c r="F34" s="271" t="s">
        <v>983</v>
      </c>
      <c r="G34" s="271" t="s">
        <v>1721</v>
      </c>
      <c r="H34" s="268"/>
      <c r="I34" s="271" t="s">
        <v>1048</v>
      </c>
      <c r="J34" s="272">
        <v>0</v>
      </c>
      <c r="K34" s="271" t="s">
        <v>983</v>
      </c>
      <c r="M34" s="271" t="s">
        <v>1632</v>
      </c>
      <c r="P34" s="283"/>
      <c r="Q34" s="283"/>
      <c r="R34" s="284"/>
      <c r="S34" s="285"/>
      <c r="T34" s="285"/>
      <c r="U34" s="285"/>
      <c r="V34" s="285"/>
      <c r="W34" s="285"/>
      <c r="X34" s="273"/>
      <c r="Y34" s="273"/>
      <c r="Z34" s="273"/>
      <c r="AA34" s="273"/>
      <c r="AB34" s="273"/>
      <c r="AC34" s="273"/>
      <c r="AD34" s="273"/>
      <c r="AE34" s="273"/>
      <c r="AF34" s="273"/>
      <c r="AG34" s="273"/>
      <c r="AH34" s="273"/>
    </row>
    <row r="35" spans="2:34" s="271" customFormat="1" ht="15.75" x14ac:dyDescent="0.3">
      <c r="B35" s="271" t="e">
        <f>VLOOKUP(C35,Companies[],3,FALSE)</f>
        <v>#N/A</v>
      </c>
      <c r="C35" s="271" t="s">
        <v>1997</v>
      </c>
      <c r="D35" s="271" t="s">
        <v>1996</v>
      </c>
      <c r="E35" s="271" t="s">
        <v>2041</v>
      </c>
      <c r="F35" s="271" t="s">
        <v>983</v>
      </c>
      <c r="G35" s="271" t="s">
        <v>1721</v>
      </c>
      <c r="H35" s="268"/>
      <c r="I35" s="271" t="s">
        <v>1048</v>
      </c>
      <c r="J35" s="290">
        <v>826916039</v>
      </c>
      <c r="K35" s="271" t="s">
        <v>983</v>
      </c>
      <c r="M35" s="271" t="s">
        <v>1632</v>
      </c>
      <c r="P35" s="283"/>
      <c r="Q35" s="283"/>
      <c r="R35" s="284"/>
      <c r="S35" s="285"/>
      <c r="T35" s="285"/>
      <c r="U35" s="285"/>
      <c r="V35" s="285"/>
      <c r="W35" s="285"/>
      <c r="X35" s="273"/>
      <c r="Y35" s="273"/>
      <c r="Z35" s="273"/>
      <c r="AA35" s="273"/>
      <c r="AB35" s="273"/>
      <c r="AC35" s="273"/>
      <c r="AD35" s="273"/>
      <c r="AE35" s="273"/>
      <c r="AF35" s="273"/>
      <c r="AG35" s="273"/>
      <c r="AH35" s="273"/>
    </row>
    <row r="36" spans="2:34" s="271" customFormat="1" ht="15.75" x14ac:dyDescent="0.3">
      <c r="B36" s="271" t="e">
        <f>VLOOKUP(C36,Companies[],3,FALSE)</f>
        <v>#N/A</v>
      </c>
      <c r="C36" s="271" t="s">
        <v>2030</v>
      </c>
      <c r="D36" s="271" t="s">
        <v>1996</v>
      </c>
      <c r="E36" s="271" t="s">
        <v>2041</v>
      </c>
      <c r="F36" s="271" t="s">
        <v>983</v>
      </c>
      <c r="G36" s="271" t="s">
        <v>1721</v>
      </c>
      <c r="H36" s="268"/>
      <c r="I36" s="271" t="s">
        <v>1048</v>
      </c>
      <c r="J36" s="290">
        <v>27789112</v>
      </c>
      <c r="K36" s="271" t="s">
        <v>983</v>
      </c>
      <c r="M36" s="271" t="s">
        <v>1632</v>
      </c>
      <c r="P36" s="283"/>
      <c r="Q36" s="283"/>
      <c r="R36" s="284"/>
      <c r="S36" s="285"/>
      <c r="T36" s="285"/>
      <c r="U36" s="285"/>
      <c r="V36" s="285"/>
      <c r="W36" s="285"/>
      <c r="X36" s="273"/>
      <c r="Y36" s="273"/>
      <c r="Z36" s="273"/>
      <c r="AA36" s="273"/>
      <c r="AB36" s="273"/>
      <c r="AC36" s="273"/>
      <c r="AD36" s="273"/>
      <c r="AE36" s="273"/>
      <c r="AF36" s="273"/>
      <c r="AG36" s="273"/>
      <c r="AH36" s="273"/>
    </row>
    <row r="37" spans="2:34" s="271" customFormat="1" ht="15.75" x14ac:dyDescent="0.3">
      <c r="B37" s="271" t="e">
        <f>VLOOKUP(C37,Companies[],3,FALSE)</f>
        <v>#N/A</v>
      </c>
      <c r="C37" s="271" t="s">
        <v>2032</v>
      </c>
      <c r="D37" s="271" t="s">
        <v>1996</v>
      </c>
      <c r="E37" s="271" t="s">
        <v>2041</v>
      </c>
      <c r="F37" s="271" t="s">
        <v>983</v>
      </c>
      <c r="G37" s="271" t="s">
        <v>1721</v>
      </c>
      <c r="H37" s="268"/>
      <c r="I37" s="271" t="s">
        <v>1048</v>
      </c>
      <c r="J37" s="290">
        <v>27608435</v>
      </c>
      <c r="K37" s="271" t="s">
        <v>983</v>
      </c>
      <c r="M37" s="271" t="s">
        <v>1632</v>
      </c>
      <c r="P37" s="283"/>
      <c r="Q37" s="283"/>
      <c r="R37" s="284"/>
      <c r="S37" s="285"/>
      <c r="T37" s="285"/>
      <c r="U37" s="285"/>
      <c r="V37" s="285"/>
      <c r="W37" s="285"/>
      <c r="X37" s="273"/>
      <c r="Y37" s="273"/>
      <c r="Z37" s="273"/>
      <c r="AA37" s="273"/>
      <c r="AB37" s="273"/>
      <c r="AC37" s="273"/>
      <c r="AD37" s="273"/>
      <c r="AE37" s="273"/>
      <c r="AF37" s="273"/>
      <c r="AG37" s="273"/>
      <c r="AH37" s="273"/>
    </row>
    <row r="38" spans="2:34" s="271" customFormat="1" ht="15.75" x14ac:dyDescent="0.3">
      <c r="B38" s="271" t="e">
        <f>VLOOKUP(C38,Companies[],3,FALSE)</f>
        <v>#N/A</v>
      </c>
      <c r="C38" s="271" t="s">
        <v>2031</v>
      </c>
      <c r="D38" s="271" t="s">
        <v>1996</v>
      </c>
      <c r="E38" s="271" t="s">
        <v>2041</v>
      </c>
      <c r="F38" s="271" t="s">
        <v>983</v>
      </c>
      <c r="G38" s="271" t="s">
        <v>1721</v>
      </c>
      <c r="H38" s="268"/>
      <c r="I38" s="271" t="s">
        <v>1048</v>
      </c>
      <c r="J38" s="290">
        <v>56930021</v>
      </c>
      <c r="K38" s="271" t="s">
        <v>983</v>
      </c>
      <c r="M38" s="271" t="s">
        <v>1632</v>
      </c>
      <c r="P38" s="283"/>
      <c r="Q38" s="283"/>
      <c r="R38" s="284"/>
      <c r="S38" s="285"/>
      <c r="T38" s="285"/>
      <c r="U38" s="285"/>
      <c r="V38" s="285"/>
      <c r="W38" s="285"/>
      <c r="X38" s="273"/>
      <c r="Y38" s="273"/>
      <c r="Z38" s="273"/>
      <c r="AA38" s="273"/>
      <c r="AB38" s="273"/>
      <c r="AC38" s="273"/>
      <c r="AD38" s="273"/>
      <c r="AE38" s="273"/>
      <c r="AF38" s="273"/>
      <c r="AG38" s="273"/>
      <c r="AH38" s="273"/>
    </row>
    <row r="39" spans="2:34" s="271" customFormat="1" ht="15.75" x14ac:dyDescent="0.3">
      <c r="B39" s="274" t="e">
        <f>VLOOKUP(C39,Companies[],3,FALSE)</f>
        <v>#N/A</v>
      </c>
      <c r="C39" s="271" t="s">
        <v>1997</v>
      </c>
      <c r="D39" s="271" t="s">
        <v>1996</v>
      </c>
      <c r="E39" s="271" t="s">
        <v>2042</v>
      </c>
      <c r="F39" s="271" t="s">
        <v>983</v>
      </c>
      <c r="G39" s="271" t="s">
        <v>1721</v>
      </c>
      <c r="H39" s="268"/>
      <c r="I39" s="271" t="s">
        <v>1048</v>
      </c>
      <c r="J39" s="272">
        <v>138151806</v>
      </c>
      <c r="K39" s="271" t="s">
        <v>983</v>
      </c>
      <c r="M39" s="271" t="s">
        <v>1632</v>
      </c>
      <c r="P39" s="283"/>
      <c r="Q39" s="283"/>
      <c r="R39" s="284"/>
      <c r="S39" s="285"/>
      <c r="T39" s="285"/>
      <c r="U39" s="285"/>
      <c r="V39" s="285"/>
      <c r="W39" s="285"/>
      <c r="X39" s="273"/>
      <c r="Y39" s="273"/>
      <c r="Z39" s="273"/>
      <c r="AA39" s="273"/>
      <c r="AB39" s="273"/>
      <c r="AC39" s="273"/>
      <c r="AD39" s="273"/>
      <c r="AE39" s="273"/>
      <c r="AF39" s="273"/>
      <c r="AG39" s="273"/>
      <c r="AH39" s="273"/>
    </row>
    <row r="40" spans="2:34" s="271" customFormat="1" ht="15.75" x14ac:dyDescent="0.3">
      <c r="B40" s="274" t="e">
        <f>VLOOKUP(C40,Companies[],3,FALSE)</f>
        <v>#N/A</v>
      </c>
      <c r="C40" s="271" t="s">
        <v>2030</v>
      </c>
      <c r="D40" s="271" t="s">
        <v>1996</v>
      </c>
      <c r="E40" s="271" t="s">
        <v>2042</v>
      </c>
      <c r="F40" s="271" t="s">
        <v>983</v>
      </c>
      <c r="G40" s="271" t="s">
        <v>1721</v>
      </c>
      <c r="H40" s="268"/>
      <c r="I40" s="271" t="s">
        <v>1048</v>
      </c>
      <c r="J40" s="272">
        <v>9402645</v>
      </c>
      <c r="K40" s="271" t="s">
        <v>983</v>
      </c>
      <c r="M40" s="271" t="s">
        <v>1632</v>
      </c>
      <c r="P40" s="283"/>
      <c r="Q40" s="283"/>
      <c r="R40" s="284"/>
      <c r="S40" s="285"/>
      <c r="T40" s="285"/>
      <c r="U40" s="285"/>
      <c r="V40" s="285"/>
      <c r="W40" s="285"/>
      <c r="X40" s="273"/>
      <c r="Y40" s="273"/>
      <c r="Z40" s="273"/>
      <c r="AA40" s="273"/>
      <c r="AB40" s="273"/>
      <c r="AC40" s="273"/>
      <c r="AD40" s="273"/>
      <c r="AE40" s="273"/>
      <c r="AF40" s="273"/>
      <c r="AG40" s="273"/>
      <c r="AH40" s="273"/>
    </row>
    <row r="41" spans="2:34" s="271" customFormat="1" ht="15.75" x14ac:dyDescent="0.3">
      <c r="B41" s="274" t="e">
        <f>VLOOKUP(C41,Companies[],3,FALSE)</f>
        <v>#N/A</v>
      </c>
      <c r="C41" s="271" t="s">
        <v>2032</v>
      </c>
      <c r="D41" s="271" t="s">
        <v>1996</v>
      </c>
      <c r="E41" s="271" t="s">
        <v>2042</v>
      </c>
      <c r="F41" s="271" t="s">
        <v>983</v>
      </c>
      <c r="G41" s="271" t="s">
        <v>1721</v>
      </c>
      <c r="H41" s="268"/>
      <c r="I41" s="271" t="s">
        <v>1048</v>
      </c>
      <c r="J41" s="272">
        <v>10517427</v>
      </c>
      <c r="K41" s="271" t="s">
        <v>983</v>
      </c>
      <c r="M41" s="271" t="s">
        <v>1632</v>
      </c>
      <c r="P41" s="283"/>
      <c r="Q41" s="283"/>
      <c r="R41" s="284"/>
      <c r="S41" s="285"/>
      <c r="T41" s="285"/>
      <c r="U41" s="285"/>
      <c r="V41" s="285"/>
      <c r="W41" s="285"/>
      <c r="X41" s="273"/>
      <c r="Y41" s="273"/>
      <c r="Z41" s="273"/>
      <c r="AA41" s="273"/>
      <c r="AB41" s="273"/>
      <c r="AC41" s="273"/>
      <c r="AD41" s="273"/>
      <c r="AE41" s="273"/>
      <c r="AF41" s="273"/>
      <c r="AG41" s="273"/>
      <c r="AH41" s="273"/>
    </row>
    <row r="42" spans="2:34" s="271" customFormat="1" ht="15.75" x14ac:dyDescent="0.3">
      <c r="B42" s="274" t="e">
        <f>VLOOKUP(C42,Companies[],3,FALSE)</f>
        <v>#N/A</v>
      </c>
      <c r="C42" s="271" t="s">
        <v>2031</v>
      </c>
      <c r="D42" s="271" t="s">
        <v>1996</v>
      </c>
      <c r="E42" s="271" t="s">
        <v>2042</v>
      </c>
      <c r="F42" s="271" t="s">
        <v>983</v>
      </c>
      <c r="G42" s="271" t="s">
        <v>1721</v>
      </c>
      <c r="H42" s="268"/>
      <c r="I42" s="271" t="s">
        <v>1048</v>
      </c>
      <c r="J42" s="272">
        <v>0</v>
      </c>
      <c r="K42" s="271" t="s">
        <v>983</v>
      </c>
      <c r="M42" s="271" t="s">
        <v>1632</v>
      </c>
      <c r="P42" s="283"/>
      <c r="Q42" s="283"/>
      <c r="R42" s="284"/>
      <c r="S42" s="285"/>
      <c r="T42" s="285"/>
      <c r="U42" s="285"/>
      <c r="V42" s="285"/>
      <c r="W42" s="285"/>
      <c r="X42" s="273"/>
      <c r="Y42" s="273"/>
      <c r="Z42" s="273"/>
      <c r="AA42" s="273"/>
      <c r="AB42" s="273"/>
      <c r="AC42" s="273"/>
      <c r="AD42" s="273"/>
      <c r="AE42" s="273"/>
      <c r="AF42" s="273"/>
      <c r="AG42" s="273"/>
      <c r="AH42" s="273"/>
    </row>
    <row r="43" spans="2:34" s="271" customFormat="1" ht="15.75" x14ac:dyDescent="0.3">
      <c r="B43" s="274" t="e">
        <f>VLOOKUP(C43,Companies[],3,FALSE)</f>
        <v>#N/A</v>
      </c>
      <c r="C43" s="271" t="s">
        <v>1997</v>
      </c>
      <c r="E43" s="271" t="s">
        <v>2043</v>
      </c>
      <c r="F43" s="271" t="s">
        <v>983</v>
      </c>
      <c r="G43" s="271" t="s">
        <v>1721</v>
      </c>
      <c r="H43" s="268"/>
      <c r="I43" s="271" t="s">
        <v>1048</v>
      </c>
      <c r="J43" s="272">
        <v>280357680</v>
      </c>
      <c r="K43" s="271" t="s">
        <v>983</v>
      </c>
      <c r="M43" s="271" t="s">
        <v>1632</v>
      </c>
      <c r="P43" s="283"/>
      <c r="Q43" s="283"/>
      <c r="R43" s="284"/>
      <c r="S43" s="285"/>
      <c r="T43" s="285"/>
      <c r="U43" s="285"/>
      <c r="V43" s="285"/>
      <c r="W43" s="285"/>
      <c r="X43" s="273"/>
      <c r="Y43" s="273"/>
      <c r="Z43" s="273"/>
      <c r="AA43" s="273"/>
      <c r="AB43" s="273"/>
      <c r="AC43" s="273"/>
      <c r="AD43" s="273"/>
      <c r="AE43" s="273"/>
      <c r="AF43" s="273"/>
      <c r="AG43" s="273"/>
      <c r="AH43" s="273"/>
    </row>
    <row r="44" spans="2:34" s="271" customFormat="1" ht="15.75" x14ac:dyDescent="0.3">
      <c r="B44" s="274" t="e">
        <f>VLOOKUP(C44,Companies[],3,FALSE)</f>
        <v>#N/A</v>
      </c>
      <c r="C44" s="271" t="s">
        <v>2030</v>
      </c>
      <c r="E44" s="271" t="s">
        <v>2043</v>
      </c>
      <c r="F44" s="271" t="s">
        <v>983</v>
      </c>
      <c r="G44" s="271" t="s">
        <v>1721</v>
      </c>
      <c r="H44" s="268"/>
      <c r="I44" s="271" t="s">
        <v>1048</v>
      </c>
      <c r="J44" s="272">
        <v>596835</v>
      </c>
      <c r="K44" s="271" t="s">
        <v>983</v>
      </c>
      <c r="M44" s="271" t="s">
        <v>1632</v>
      </c>
      <c r="P44" s="283"/>
      <c r="Q44" s="283"/>
      <c r="R44" s="284"/>
      <c r="S44" s="285"/>
      <c r="T44" s="285"/>
      <c r="U44" s="285"/>
      <c r="V44" s="285"/>
      <c r="W44" s="285"/>
      <c r="X44" s="273"/>
      <c r="Y44" s="273"/>
      <c r="Z44" s="273"/>
      <c r="AA44" s="273"/>
      <c r="AB44" s="273"/>
      <c r="AC44" s="273"/>
      <c r="AD44" s="273"/>
      <c r="AE44" s="273"/>
      <c r="AF44" s="273"/>
      <c r="AG44" s="273"/>
      <c r="AH44" s="273"/>
    </row>
    <row r="45" spans="2:34" s="271" customFormat="1" ht="15.75" x14ac:dyDescent="0.3">
      <c r="B45" s="274" t="e">
        <f>VLOOKUP(C45,Companies[],3,FALSE)</f>
        <v>#N/A</v>
      </c>
      <c r="C45" s="271" t="s">
        <v>2032</v>
      </c>
      <c r="E45" s="271" t="s">
        <v>2043</v>
      </c>
      <c r="F45" s="271" t="s">
        <v>983</v>
      </c>
      <c r="G45" s="271" t="s">
        <v>1721</v>
      </c>
      <c r="H45" s="268"/>
      <c r="I45" s="271" t="s">
        <v>1048</v>
      </c>
      <c r="J45" s="272">
        <v>36593226</v>
      </c>
      <c r="K45" s="271" t="s">
        <v>983</v>
      </c>
      <c r="M45" s="271" t="s">
        <v>1632</v>
      </c>
      <c r="P45" s="283"/>
      <c r="Q45" s="283"/>
      <c r="R45" s="284"/>
      <c r="S45" s="285"/>
      <c r="T45" s="285"/>
      <c r="U45" s="285"/>
      <c r="V45" s="285"/>
      <c r="W45" s="285"/>
      <c r="X45" s="273"/>
      <c r="Y45" s="273"/>
      <c r="Z45" s="273"/>
      <c r="AA45" s="273"/>
      <c r="AB45" s="273"/>
      <c r="AC45" s="273"/>
      <c r="AD45" s="273"/>
      <c r="AE45" s="273"/>
      <c r="AF45" s="273"/>
      <c r="AG45" s="273"/>
      <c r="AH45" s="273"/>
    </row>
    <row r="46" spans="2:34" s="271" customFormat="1" ht="15.75" x14ac:dyDescent="0.3">
      <c r="B46" s="274" t="e">
        <f>VLOOKUP(C46,Companies[],3,FALSE)</f>
        <v>#N/A</v>
      </c>
      <c r="C46" s="271" t="s">
        <v>2031</v>
      </c>
      <c r="E46" s="271" t="s">
        <v>2043</v>
      </c>
      <c r="F46" s="271" t="s">
        <v>983</v>
      </c>
      <c r="G46" s="271" t="s">
        <v>1721</v>
      </c>
      <c r="H46" s="268"/>
      <c r="I46" s="271" t="s">
        <v>1048</v>
      </c>
      <c r="J46" s="272">
        <v>12747140</v>
      </c>
      <c r="K46" s="271" t="s">
        <v>983</v>
      </c>
      <c r="M46" s="271" t="s">
        <v>1632</v>
      </c>
      <c r="P46" s="283"/>
      <c r="Q46" s="283"/>
      <c r="R46" s="284"/>
      <c r="S46" s="285"/>
      <c r="T46" s="285"/>
      <c r="U46" s="285"/>
      <c r="V46" s="285"/>
      <c r="W46" s="285"/>
      <c r="X46" s="273"/>
      <c r="Y46" s="273"/>
      <c r="Z46" s="273"/>
      <c r="AA46" s="273"/>
      <c r="AB46" s="273"/>
      <c r="AC46" s="273"/>
      <c r="AD46" s="273"/>
      <c r="AE46" s="273"/>
      <c r="AF46" s="273"/>
      <c r="AG46" s="273"/>
      <c r="AH46" s="273"/>
    </row>
    <row r="47" spans="2:34" s="271" customFormat="1" ht="15.75" x14ac:dyDescent="0.3">
      <c r="B47" s="274" t="e">
        <f>VLOOKUP(C47,Companies[],3,FALSE)</f>
        <v>#N/A</v>
      </c>
      <c r="C47" s="271" t="s">
        <v>1997</v>
      </c>
      <c r="E47" s="271" t="s">
        <v>2040</v>
      </c>
      <c r="F47" s="271" t="s">
        <v>983</v>
      </c>
      <c r="G47" s="271" t="s">
        <v>1721</v>
      </c>
      <c r="H47" s="268"/>
      <c r="I47" s="271" t="s">
        <v>1048</v>
      </c>
      <c r="J47" s="272">
        <v>0</v>
      </c>
      <c r="K47" s="271" t="s">
        <v>983</v>
      </c>
      <c r="M47" s="271" t="s">
        <v>1632</v>
      </c>
      <c r="P47" s="283"/>
      <c r="Q47" s="283"/>
      <c r="R47" s="284"/>
      <c r="S47" s="285"/>
      <c r="T47" s="285"/>
      <c r="U47" s="285"/>
      <c r="V47" s="285"/>
      <c r="W47" s="285"/>
      <c r="X47" s="273"/>
      <c r="Y47" s="273"/>
      <c r="Z47" s="273"/>
      <c r="AA47" s="273"/>
      <c r="AB47" s="273"/>
      <c r="AC47" s="273"/>
      <c r="AD47" s="273"/>
      <c r="AE47" s="273"/>
      <c r="AF47" s="273"/>
      <c r="AG47" s="273"/>
      <c r="AH47" s="273"/>
    </row>
    <row r="48" spans="2:34" s="271" customFormat="1" ht="15.75" x14ac:dyDescent="0.3">
      <c r="B48" s="274" t="e">
        <f>VLOOKUP(C48,Companies[],3,FALSE)</f>
        <v>#N/A</v>
      </c>
      <c r="C48" s="271" t="s">
        <v>2030</v>
      </c>
      <c r="E48" s="271" t="s">
        <v>2040</v>
      </c>
      <c r="F48" s="271" t="s">
        <v>983</v>
      </c>
      <c r="G48" s="271" t="s">
        <v>1721</v>
      </c>
      <c r="H48" s="268"/>
      <c r="I48" s="271" t="s">
        <v>1048</v>
      </c>
      <c r="J48" s="272">
        <v>0</v>
      </c>
      <c r="K48" s="271" t="s">
        <v>983</v>
      </c>
      <c r="M48" s="271" t="s">
        <v>1632</v>
      </c>
      <c r="P48" s="283"/>
      <c r="Q48" s="283"/>
      <c r="R48" s="284"/>
      <c r="S48" s="285"/>
      <c r="T48" s="285"/>
      <c r="U48" s="285"/>
      <c r="V48" s="285"/>
      <c r="W48" s="285"/>
      <c r="X48" s="273"/>
      <c r="Y48" s="273"/>
      <c r="Z48" s="273"/>
      <c r="AA48" s="273"/>
      <c r="AB48" s="273"/>
      <c r="AC48" s="273"/>
      <c r="AD48" s="273"/>
      <c r="AE48" s="273"/>
      <c r="AF48" s="273"/>
      <c r="AG48" s="273"/>
      <c r="AH48" s="273"/>
    </row>
    <row r="49" spans="2:34" s="271" customFormat="1" ht="15.75" x14ac:dyDescent="0.3">
      <c r="B49" s="274" t="e">
        <f>VLOOKUP(C49,Companies[],3,FALSE)</f>
        <v>#N/A</v>
      </c>
      <c r="C49" s="271" t="s">
        <v>2032</v>
      </c>
      <c r="E49" s="271" t="s">
        <v>2040</v>
      </c>
      <c r="F49" s="271" t="s">
        <v>983</v>
      </c>
      <c r="G49" s="271" t="s">
        <v>1721</v>
      </c>
      <c r="H49" s="268"/>
      <c r="I49" s="271" t="s">
        <v>1048</v>
      </c>
      <c r="J49" s="272">
        <v>0</v>
      </c>
      <c r="K49" s="271" t="s">
        <v>983</v>
      </c>
      <c r="M49" s="271" t="s">
        <v>1632</v>
      </c>
      <c r="P49" s="283"/>
      <c r="Q49" s="283"/>
      <c r="R49" s="284"/>
      <c r="S49" s="285"/>
      <c r="T49" s="285"/>
      <c r="U49" s="285"/>
      <c r="V49" s="285"/>
      <c r="W49" s="285"/>
      <c r="X49" s="273"/>
      <c r="Y49" s="273"/>
      <c r="Z49" s="273"/>
      <c r="AA49" s="273"/>
      <c r="AB49" s="273"/>
      <c r="AC49" s="273"/>
      <c r="AD49" s="273"/>
      <c r="AE49" s="273"/>
      <c r="AF49" s="273"/>
      <c r="AG49" s="273"/>
      <c r="AH49" s="273"/>
    </row>
    <row r="50" spans="2:34" s="271" customFormat="1" ht="15.75" x14ac:dyDescent="0.3">
      <c r="B50" s="274" t="e">
        <f>VLOOKUP(C50,Companies[],3,FALSE)</f>
        <v>#N/A</v>
      </c>
      <c r="C50" s="271" t="s">
        <v>2031</v>
      </c>
      <c r="E50" s="271" t="s">
        <v>2040</v>
      </c>
      <c r="F50" s="271" t="s">
        <v>983</v>
      </c>
      <c r="G50" s="271" t="s">
        <v>1721</v>
      </c>
      <c r="H50" s="268"/>
      <c r="I50" s="271" t="s">
        <v>1048</v>
      </c>
      <c r="J50" s="272">
        <v>28490</v>
      </c>
      <c r="K50" s="271" t="s">
        <v>983</v>
      </c>
      <c r="M50" s="271" t="s">
        <v>1632</v>
      </c>
      <c r="P50" s="283"/>
      <c r="Q50" s="283"/>
      <c r="R50" s="284"/>
      <c r="S50" s="285"/>
      <c r="T50" s="285"/>
      <c r="U50" s="285"/>
      <c r="V50" s="285"/>
      <c r="W50" s="285"/>
      <c r="X50" s="273"/>
      <c r="Y50" s="273"/>
      <c r="Z50" s="273"/>
      <c r="AA50" s="273"/>
      <c r="AB50" s="273"/>
      <c r="AC50" s="273"/>
      <c r="AD50" s="273"/>
      <c r="AE50" s="273"/>
      <c r="AF50" s="273"/>
      <c r="AG50" s="273"/>
      <c r="AH50" s="273"/>
    </row>
    <row r="51" spans="2:34" s="271" customFormat="1" ht="15.75" x14ac:dyDescent="0.3">
      <c r="B51" s="274" t="e">
        <f>VLOOKUP(C51,Companies[],3,FALSE)</f>
        <v>#N/A</v>
      </c>
      <c r="C51" s="271" t="s">
        <v>1997</v>
      </c>
      <c r="E51" s="271" t="s">
        <v>2044</v>
      </c>
      <c r="F51" s="271" t="s">
        <v>983</v>
      </c>
      <c r="G51" s="271" t="s">
        <v>1721</v>
      </c>
      <c r="H51" s="268"/>
      <c r="I51" s="271" t="s">
        <v>1048</v>
      </c>
      <c r="J51" s="272">
        <v>0</v>
      </c>
      <c r="K51" s="271" t="s">
        <v>983</v>
      </c>
      <c r="M51" s="271" t="s">
        <v>1632</v>
      </c>
      <c r="P51" s="283"/>
      <c r="Q51" s="283"/>
      <c r="R51" s="284"/>
      <c r="S51" s="285"/>
      <c r="T51" s="285"/>
      <c r="U51" s="285"/>
      <c r="V51" s="285"/>
      <c r="W51" s="285"/>
      <c r="X51" s="273"/>
      <c r="Y51" s="273"/>
      <c r="Z51" s="273"/>
      <c r="AA51" s="273"/>
      <c r="AB51" s="273"/>
      <c r="AC51" s="273"/>
      <c r="AD51" s="273"/>
      <c r="AE51" s="273"/>
      <c r="AF51" s="273"/>
      <c r="AG51" s="273"/>
      <c r="AH51" s="273"/>
    </row>
    <row r="52" spans="2:34" s="271" customFormat="1" ht="15.75" x14ac:dyDescent="0.3">
      <c r="B52" s="274" t="e">
        <f>VLOOKUP(C52,Companies[],3,FALSE)</f>
        <v>#N/A</v>
      </c>
      <c r="C52" s="271" t="s">
        <v>2030</v>
      </c>
      <c r="E52" s="271" t="s">
        <v>2044</v>
      </c>
      <c r="F52" s="271" t="s">
        <v>983</v>
      </c>
      <c r="G52" s="271" t="s">
        <v>1721</v>
      </c>
      <c r="H52" s="268"/>
      <c r="I52" s="271" t="s">
        <v>1048</v>
      </c>
      <c r="J52" s="272">
        <v>0</v>
      </c>
      <c r="K52" s="271" t="s">
        <v>983</v>
      </c>
      <c r="M52" s="271" t="s">
        <v>1632</v>
      </c>
      <c r="P52" s="283"/>
      <c r="Q52" s="283"/>
      <c r="R52" s="284"/>
      <c r="S52" s="285"/>
      <c r="T52" s="285"/>
      <c r="U52" s="285"/>
      <c r="V52" s="285"/>
      <c r="W52" s="285"/>
      <c r="X52" s="273"/>
      <c r="Y52" s="273"/>
      <c r="Z52" s="273"/>
      <c r="AA52" s="273"/>
      <c r="AB52" s="273"/>
      <c r="AC52" s="273"/>
      <c r="AD52" s="273"/>
      <c r="AE52" s="273"/>
      <c r="AF52" s="273"/>
      <c r="AG52" s="273"/>
      <c r="AH52" s="273"/>
    </row>
    <row r="53" spans="2:34" s="271" customFormat="1" ht="15.75" x14ac:dyDescent="0.3">
      <c r="B53" s="274" t="e">
        <f>VLOOKUP(C53,Companies[],3,FALSE)</f>
        <v>#N/A</v>
      </c>
      <c r="C53" s="271" t="s">
        <v>2032</v>
      </c>
      <c r="E53" s="271" t="s">
        <v>2044</v>
      </c>
      <c r="F53" s="271" t="s">
        <v>983</v>
      </c>
      <c r="G53" s="271" t="s">
        <v>1721</v>
      </c>
      <c r="H53" s="268"/>
      <c r="I53" s="271" t="s">
        <v>1048</v>
      </c>
      <c r="J53" s="272">
        <v>437691048</v>
      </c>
      <c r="K53" s="271" t="s">
        <v>983</v>
      </c>
      <c r="M53" s="271" t="s">
        <v>1632</v>
      </c>
      <c r="P53" s="283"/>
      <c r="Q53" s="283"/>
      <c r="R53" s="284"/>
      <c r="S53" s="285"/>
      <c r="T53" s="285"/>
      <c r="U53" s="285"/>
      <c r="V53" s="285"/>
      <c r="W53" s="285"/>
      <c r="X53" s="273"/>
      <c r="Y53" s="273"/>
      <c r="Z53" s="273"/>
      <c r="AA53" s="273"/>
      <c r="AB53" s="273"/>
      <c r="AC53" s="273"/>
      <c r="AD53" s="273"/>
      <c r="AE53" s="273"/>
      <c r="AF53" s="273"/>
      <c r="AG53" s="273"/>
      <c r="AH53" s="273"/>
    </row>
    <row r="54" spans="2:34" s="271" customFormat="1" ht="15.75" x14ac:dyDescent="0.3">
      <c r="B54" s="274" t="e">
        <f>VLOOKUP(C54,Companies[],3,FALSE)</f>
        <v>#N/A</v>
      </c>
      <c r="C54" s="271" t="s">
        <v>2031</v>
      </c>
      <c r="E54" s="271" t="s">
        <v>2044</v>
      </c>
      <c r="F54" s="271" t="s">
        <v>983</v>
      </c>
      <c r="G54" s="271" t="s">
        <v>1721</v>
      </c>
      <c r="H54" s="268"/>
      <c r="I54" s="271" t="s">
        <v>1048</v>
      </c>
      <c r="J54" s="272">
        <v>0</v>
      </c>
      <c r="K54" s="271" t="s">
        <v>983</v>
      </c>
      <c r="M54" s="271" t="s">
        <v>1632</v>
      </c>
      <c r="P54" s="283"/>
      <c r="Q54" s="283"/>
      <c r="R54" s="284"/>
      <c r="S54" s="285"/>
      <c r="T54" s="285"/>
      <c r="U54" s="285"/>
      <c r="V54" s="285"/>
      <c r="W54" s="285"/>
      <c r="X54" s="273"/>
      <c r="Y54" s="273"/>
      <c r="Z54" s="273"/>
      <c r="AA54" s="273"/>
      <c r="AB54" s="273"/>
      <c r="AC54" s="273"/>
      <c r="AD54" s="273"/>
      <c r="AE54" s="273"/>
      <c r="AF54" s="273"/>
      <c r="AG54" s="273"/>
      <c r="AH54" s="273"/>
    </row>
    <row r="55" spans="2:34" s="271" customFormat="1" ht="15.75" x14ac:dyDescent="0.3">
      <c r="B55" s="274" t="e">
        <f>VLOOKUP(C55,Companies[],3,FALSE)</f>
        <v>#N/A</v>
      </c>
      <c r="C55" s="271" t="s">
        <v>1997</v>
      </c>
      <c r="E55" s="271" t="s">
        <v>2045</v>
      </c>
      <c r="F55" s="271" t="s">
        <v>983</v>
      </c>
      <c r="G55" s="271" t="s">
        <v>1721</v>
      </c>
      <c r="H55" s="268"/>
      <c r="I55" s="271" t="s">
        <v>1048</v>
      </c>
      <c r="J55" s="272">
        <v>4000</v>
      </c>
      <c r="K55" s="271" t="s">
        <v>983</v>
      </c>
      <c r="M55" s="271" t="s">
        <v>1632</v>
      </c>
      <c r="P55" s="283"/>
      <c r="Q55" s="283"/>
      <c r="R55" s="284"/>
      <c r="S55" s="285"/>
      <c r="T55" s="285"/>
      <c r="U55" s="285"/>
      <c r="V55" s="285"/>
      <c r="W55" s="285"/>
      <c r="X55" s="273"/>
      <c r="Y55" s="273"/>
      <c r="Z55" s="273"/>
      <c r="AA55" s="273"/>
      <c r="AB55" s="273"/>
      <c r="AC55" s="273"/>
      <c r="AD55" s="273"/>
      <c r="AE55" s="273"/>
      <c r="AF55" s="273"/>
      <c r="AG55" s="273"/>
      <c r="AH55" s="273"/>
    </row>
    <row r="56" spans="2:34" s="271" customFormat="1" ht="15.75" x14ac:dyDescent="0.3">
      <c r="B56" s="274" t="e">
        <f>VLOOKUP(C56,Companies[],3,FALSE)</f>
        <v>#N/A</v>
      </c>
      <c r="C56" s="271" t="s">
        <v>2030</v>
      </c>
      <c r="E56" s="271" t="s">
        <v>2045</v>
      </c>
      <c r="F56" s="271" t="s">
        <v>983</v>
      </c>
      <c r="G56" s="271" t="s">
        <v>1721</v>
      </c>
      <c r="H56" s="268"/>
      <c r="I56" s="271" t="s">
        <v>1048</v>
      </c>
      <c r="J56" s="272">
        <v>3000</v>
      </c>
      <c r="K56" s="271" t="s">
        <v>983</v>
      </c>
      <c r="M56" s="271" t="s">
        <v>1632</v>
      </c>
      <c r="P56" s="283"/>
      <c r="Q56" s="283"/>
      <c r="R56" s="284"/>
      <c r="S56" s="285"/>
      <c r="T56" s="285"/>
      <c r="U56" s="285"/>
      <c r="V56" s="285"/>
      <c r="W56" s="285"/>
      <c r="X56" s="273"/>
      <c r="Y56" s="273"/>
      <c r="Z56" s="273"/>
      <c r="AA56" s="273"/>
      <c r="AB56" s="273"/>
      <c r="AC56" s="273"/>
      <c r="AD56" s="273"/>
      <c r="AE56" s="273"/>
      <c r="AF56" s="273"/>
      <c r="AG56" s="273"/>
      <c r="AH56" s="273"/>
    </row>
    <row r="57" spans="2:34" s="271" customFormat="1" ht="15.75" x14ac:dyDescent="0.3">
      <c r="B57" s="274" t="e">
        <f>VLOOKUP(C57,Companies[],3,FALSE)</f>
        <v>#N/A</v>
      </c>
      <c r="C57" s="271" t="s">
        <v>2032</v>
      </c>
      <c r="E57" s="271" t="s">
        <v>2045</v>
      </c>
      <c r="F57" s="271" t="s">
        <v>983</v>
      </c>
      <c r="G57" s="271" t="s">
        <v>1721</v>
      </c>
      <c r="H57" s="268"/>
      <c r="I57" s="271" t="s">
        <v>1048</v>
      </c>
      <c r="J57" s="272">
        <v>29000</v>
      </c>
      <c r="K57" s="271" t="s">
        <v>983</v>
      </c>
      <c r="M57" s="271" t="s">
        <v>1632</v>
      </c>
      <c r="P57" s="283"/>
      <c r="Q57" s="283"/>
      <c r="R57" s="284"/>
      <c r="S57" s="285"/>
      <c r="T57" s="285"/>
      <c r="U57" s="285"/>
      <c r="V57" s="285"/>
      <c r="W57" s="285"/>
      <c r="X57" s="273"/>
      <c r="Y57" s="273"/>
      <c r="Z57" s="273"/>
      <c r="AA57" s="273"/>
      <c r="AB57" s="273"/>
      <c r="AC57" s="273"/>
      <c r="AD57" s="273"/>
      <c r="AE57" s="273"/>
      <c r="AF57" s="273"/>
      <c r="AG57" s="273"/>
      <c r="AH57" s="273"/>
    </row>
    <row r="58" spans="2:34" s="271" customFormat="1" ht="15.75" x14ac:dyDescent="0.3">
      <c r="B58" s="274" t="e">
        <f>VLOOKUP(C58,Companies[],3,FALSE)</f>
        <v>#N/A</v>
      </c>
      <c r="C58" s="271" t="s">
        <v>2031</v>
      </c>
      <c r="E58" s="271" t="s">
        <v>2045</v>
      </c>
      <c r="F58" s="271" t="s">
        <v>983</v>
      </c>
      <c r="G58" s="271" t="s">
        <v>1721</v>
      </c>
      <c r="H58" s="268"/>
      <c r="I58" s="271" t="s">
        <v>1048</v>
      </c>
      <c r="J58" s="272">
        <v>1000</v>
      </c>
      <c r="K58" s="271" t="s">
        <v>983</v>
      </c>
      <c r="M58" s="271" t="s">
        <v>1632</v>
      </c>
      <c r="P58" s="283"/>
      <c r="Q58" s="283"/>
      <c r="R58" s="284"/>
      <c r="S58" s="285"/>
      <c r="T58" s="285"/>
      <c r="U58" s="285"/>
      <c r="V58" s="285"/>
      <c r="W58" s="285"/>
      <c r="X58" s="273"/>
      <c r="Y58" s="273"/>
      <c r="Z58" s="273"/>
      <c r="AA58" s="273"/>
      <c r="AB58" s="273"/>
      <c r="AC58" s="273"/>
      <c r="AD58" s="273"/>
      <c r="AE58" s="273"/>
      <c r="AF58" s="273"/>
      <c r="AG58" s="273"/>
      <c r="AH58" s="273"/>
    </row>
    <row r="59" spans="2:34" s="46" customFormat="1" ht="15.75" x14ac:dyDescent="0.3">
      <c r="B59" s="172" t="e">
        <f>VLOOKUP(C59,Companies[],3,FALSE)</f>
        <v>#N/A</v>
      </c>
      <c r="C59" s="269" t="s">
        <v>1653</v>
      </c>
      <c r="D59" s="261"/>
      <c r="E59" s="261"/>
      <c r="F59" s="261"/>
      <c r="G59" s="261"/>
      <c r="H59" s="269"/>
      <c r="J59" s="171"/>
      <c r="P59" s="288"/>
      <c r="Q59" s="288"/>
      <c r="R59" s="289"/>
      <c r="S59" s="289"/>
      <c r="T59" s="289"/>
      <c r="U59" s="289"/>
      <c r="V59" s="289"/>
      <c r="W59" s="289"/>
      <c r="X59" s="170"/>
      <c r="Y59" s="170"/>
      <c r="Z59" s="170"/>
      <c r="AA59" s="170"/>
      <c r="AB59" s="170"/>
      <c r="AC59" s="170"/>
      <c r="AD59" s="170"/>
      <c r="AE59" s="170"/>
      <c r="AF59" s="170"/>
      <c r="AG59" s="170"/>
      <c r="AH59" s="170"/>
    </row>
    <row r="60" spans="2:34" s="46" customFormat="1" ht="16.5" thickBot="1" x14ac:dyDescent="0.35">
      <c r="G60" s="173"/>
      <c r="P60" s="288"/>
      <c r="Q60" s="289"/>
      <c r="R60" s="289"/>
      <c r="S60" s="289"/>
      <c r="T60" s="289"/>
      <c r="U60" s="289"/>
      <c r="V60" s="289"/>
      <c r="W60" s="289"/>
      <c r="X60" s="170"/>
      <c r="Y60" s="170"/>
      <c r="Z60" s="170"/>
      <c r="AA60" s="170"/>
      <c r="AB60" s="170"/>
      <c r="AC60" s="170"/>
      <c r="AD60" s="170"/>
      <c r="AE60" s="170"/>
      <c r="AF60" s="170"/>
      <c r="AG60" s="170"/>
    </row>
    <row r="61" spans="2:34" s="46" customFormat="1" ht="16.5" thickBot="1" x14ac:dyDescent="0.35">
      <c r="G61" s="173"/>
      <c r="H61" s="174" t="s">
        <v>1419</v>
      </c>
      <c r="I61" s="175" t="s">
        <v>1177</v>
      </c>
      <c r="J61" s="270">
        <f>SUMIF(Table10[Moneda de la información],"USD",Table10[Valor de ingresos])+(IFERROR(SUMIF(Table10[Moneda de la información],"&lt;&gt;USD",Table10[Valor de ingresos])/'Parte 1 - Datos generales'!$E$45,0))</f>
        <v>214388012.09791628</v>
      </c>
      <c r="P61" s="288"/>
      <c r="Q61" s="289"/>
      <c r="R61" s="289"/>
      <c r="S61" s="289"/>
      <c r="T61" s="289"/>
      <c r="U61" s="289"/>
      <c r="V61" s="289"/>
      <c r="W61" s="289"/>
      <c r="X61" s="170"/>
      <c r="Y61" s="170"/>
      <c r="Z61" s="170"/>
      <c r="AA61" s="170"/>
      <c r="AB61" s="170"/>
      <c r="AC61" s="170"/>
      <c r="AD61" s="170"/>
      <c r="AE61" s="170"/>
      <c r="AF61" s="170"/>
      <c r="AG61" s="170"/>
    </row>
    <row r="62" spans="2:34" s="46" customFormat="1" ht="16.5" thickBot="1" x14ac:dyDescent="0.35">
      <c r="G62" s="173"/>
      <c r="H62" s="304"/>
      <c r="I62" s="304"/>
      <c r="J62" s="305"/>
      <c r="P62" s="288"/>
      <c r="Q62" s="289"/>
      <c r="R62" s="289"/>
      <c r="S62" s="289"/>
      <c r="T62" s="289"/>
      <c r="U62" s="289"/>
      <c r="V62" s="289"/>
      <c r="W62" s="289"/>
      <c r="X62" s="170"/>
      <c r="Y62" s="170"/>
      <c r="Z62" s="170"/>
      <c r="AA62" s="170"/>
      <c r="AB62" s="170"/>
      <c r="AC62" s="170"/>
      <c r="AD62" s="170"/>
      <c r="AE62" s="170"/>
      <c r="AF62" s="170"/>
      <c r="AG62" s="170"/>
    </row>
    <row r="63" spans="2:34" s="46" customFormat="1" ht="16.5" thickBot="1" x14ac:dyDescent="0.35">
      <c r="G63" s="173"/>
      <c r="H63" s="174" t="str">
        <f>"Total en "&amp;'Parte 1 - Datos generales'!$E$44</f>
        <v>Total en DOP</v>
      </c>
      <c r="I63" s="175"/>
      <c r="J63" s="270">
        <f>IF('Parte 1 - Datos generales'!$E$44="USD",0,SUMIF(Table10[Moneda de la información],'Parte 1 - Datos generales'!$E$44,Table10[Valor de ingresos]))+(IFERROR(SUMIF(Table10[Moneda de la información],"USD",Table10[Valor de ingresos])*'Parte 1 - Datos generales'!$E$45,0))</f>
        <v>10597199438.000002</v>
      </c>
      <c r="P63" s="288"/>
      <c r="Q63" s="289"/>
      <c r="R63" s="289"/>
      <c r="S63" s="289"/>
      <c r="T63" s="289"/>
      <c r="U63" s="289"/>
      <c r="V63" s="289"/>
      <c r="W63" s="289"/>
      <c r="X63" s="170"/>
      <c r="Y63" s="170"/>
      <c r="Z63" s="170"/>
      <c r="AA63" s="170"/>
      <c r="AB63" s="170"/>
      <c r="AC63" s="170"/>
      <c r="AD63" s="170"/>
      <c r="AE63" s="170"/>
      <c r="AF63" s="170"/>
      <c r="AG63" s="170"/>
    </row>
    <row r="64" spans="2:34" s="46" customFormat="1" ht="15.75" x14ac:dyDescent="0.3">
      <c r="P64" s="288"/>
      <c r="Q64" s="289"/>
      <c r="R64" s="289"/>
      <c r="S64" s="289"/>
      <c r="T64" s="289"/>
      <c r="U64" s="289"/>
      <c r="V64" s="289"/>
      <c r="W64" s="289"/>
      <c r="X64" s="170"/>
      <c r="Y64" s="170"/>
      <c r="Z64" s="170"/>
      <c r="AA64" s="170"/>
      <c r="AB64" s="170"/>
      <c r="AC64" s="170"/>
      <c r="AD64" s="170"/>
      <c r="AE64" s="170"/>
      <c r="AF64" s="170"/>
      <c r="AG64" s="170"/>
    </row>
    <row r="65" spans="3:33" ht="23.25" customHeight="1" x14ac:dyDescent="0.25">
      <c r="C65" s="367" t="s">
        <v>1685</v>
      </c>
      <c r="D65" s="367"/>
      <c r="E65" s="367"/>
      <c r="F65" s="367"/>
      <c r="G65" s="367"/>
      <c r="H65" s="367"/>
      <c r="I65" s="367"/>
      <c r="J65" s="367"/>
      <c r="K65" s="367"/>
      <c r="L65" s="367"/>
      <c r="M65" s="367"/>
      <c r="N65" s="367"/>
    </row>
    <row r="66" spans="3:33" s="46" customFormat="1" ht="15.75" x14ac:dyDescent="0.3">
      <c r="C66" s="362" t="s">
        <v>1686</v>
      </c>
      <c r="D66" s="362"/>
      <c r="E66" s="362"/>
      <c r="F66" s="362"/>
      <c r="G66" s="362"/>
      <c r="H66" s="362"/>
      <c r="I66" s="362"/>
      <c r="J66" s="362"/>
      <c r="K66" s="362"/>
      <c r="L66" s="362"/>
      <c r="M66" s="362"/>
      <c r="N66" s="362"/>
      <c r="P66" s="288"/>
      <c r="Q66" s="289"/>
      <c r="R66" s="289"/>
      <c r="S66" s="289"/>
      <c r="T66" s="289"/>
      <c r="U66" s="289"/>
      <c r="V66" s="289"/>
      <c r="W66" s="289"/>
      <c r="X66" s="170"/>
      <c r="Y66" s="170"/>
      <c r="Z66" s="170"/>
      <c r="AA66" s="170"/>
      <c r="AB66" s="170"/>
      <c r="AC66" s="170"/>
      <c r="AD66" s="170"/>
      <c r="AE66" s="170"/>
      <c r="AF66" s="170"/>
      <c r="AG66" s="170"/>
    </row>
    <row r="67" spans="3:33" s="46" customFormat="1" ht="15.75" x14ac:dyDescent="0.3">
      <c r="C67" s="362"/>
      <c r="D67" s="362"/>
      <c r="E67" s="362"/>
      <c r="F67" s="362"/>
      <c r="G67" s="362"/>
      <c r="H67" s="362"/>
      <c r="I67" s="362"/>
      <c r="J67" s="362"/>
      <c r="K67" s="362"/>
      <c r="L67" s="362"/>
      <c r="M67" s="362"/>
      <c r="N67" s="362"/>
      <c r="P67" s="288"/>
      <c r="Q67" s="289"/>
      <c r="R67" s="289"/>
      <c r="S67" s="289"/>
      <c r="T67" s="289"/>
      <c r="U67" s="289"/>
      <c r="V67" s="289"/>
      <c r="W67" s="289"/>
      <c r="X67" s="170"/>
      <c r="Y67" s="170"/>
      <c r="Z67" s="170"/>
      <c r="AA67" s="170"/>
      <c r="AB67" s="170"/>
      <c r="AC67" s="170"/>
      <c r="AD67" s="170"/>
      <c r="AE67" s="170"/>
      <c r="AF67" s="170"/>
      <c r="AG67" s="170"/>
    </row>
    <row r="68" spans="3:33" s="46" customFormat="1" ht="15.75" x14ac:dyDescent="0.3">
      <c r="C68" s="362" t="s">
        <v>2104</v>
      </c>
      <c r="D68" s="362"/>
      <c r="E68" s="362"/>
      <c r="F68" s="362"/>
      <c r="G68" s="362"/>
      <c r="H68" s="362"/>
      <c r="I68" s="362"/>
      <c r="J68" s="362"/>
      <c r="K68" s="362"/>
      <c r="L68" s="362"/>
      <c r="M68" s="362"/>
      <c r="N68" s="362"/>
      <c r="P68" s="288"/>
      <c r="Q68" s="289"/>
      <c r="R68" s="289"/>
      <c r="S68" s="289"/>
      <c r="T68" s="289"/>
      <c r="U68" s="289"/>
      <c r="V68" s="289"/>
      <c r="W68" s="289"/>
      <c r="X68" s="170"/>
      <c r="Y68" s="170"/>
      <c r="Z68" s="170"/>
      <c r="AA68" s="170"/>
      <c r="AB68" s="170"/>
      <c r="AC68" s="170"/>
      <c r="AD68" s="170"/>
      <c r="AE68" s="170"/>
      <c r="AF68" s="170"/>
      <c r="AG68" s="170"/>
    </row>
    <row r="69" spans="3:33" s="46" customFormat="1" ht="15.75" x14ac:dyDescent="0.3">
      <c r="C69" s="362" t="s">
        <v>1689</v>
      </c>
      <c r="D69" s="362"/>
      <c r="E69" s="362"/>
      <c r="F69" s="362"/>
      <c r="G69" s="362"/>
      <c r="H69" s="362"/>
      <c r="I69" s="362"/>
      <c r="J69" s="362"/>
      <c r="K69" s="362"/>
      <c r="L69" s="362"/>
      <c r="M69" s="362"/>
      <c r="N69" s="362"/>
      <c r="P69" s="288"/>
      <c r="Q69" s="289"/>
      <c r="R69" s="289"/>
      <c r="S69" s="289"/>
      <c r="T69" s="289"/>
      <c r="U69" s="289"/>
      <c r="V69" s="289"/>
      <c r="W69" s="289"/>
      <c r="X69" s="170"/>
      <c r="Y69" s="170"/>
      <c r="Z69" s="170"/>
      <c r="AA69" s="170"/>
      <c r="AB69" s="170"/>
      <c r="AC69" s="170"/>
      <c r="AD69" s="170"/>
      <c r="AE69" s="170"/>
      <c r="AF69" s="170"/>
      <c r="AG69" s="170"/>
    </row>
    <row r="70" spans="3:33" s="46" customFormat="1" ht="15.75" x14ac:dyDescent="0.3">
      <c r="C70" s="362" t="s">
        <v>1694</v>
      </c>
      <c r="D70" s="362"/>
      <c r="E70" s="362"/>
      <c r="F70" s="362"/>
      <c r="G70" s="362"/>
      <c r="H70" s="362"/>
      <c r="I70" s="362"/>
      <c r="J70" s="362"/>
      <c r="K70" s="362"/>
      <c r="L70" s="362"/>
      <c r="M70" s="362"/>
      <c r="N70" s="362"/>
      <c r="P70" s="288"/>
      <c r="Q70" s="289"/>
      <c r="R70" s="289"/>
      <c r="S70" s="289"/>
      <c r="T70" s="289"/>
      <c r="U70" s="289"/>
      <c r="V70" s="289"/>
      <c r="W70" s="289"/>
      <c r="X70" s="170"/>
      <c r="Y70" s="170"/>
      <c r="Z70" s="170"/>
      <c r="AA70" s="170"/>
      <c r="AB70" s="170"/>
      <c r="AC70" s="170"/>
      <c r="AD70" s="170"/>
      <c r="AE70" s="170"/>
      <c r="AF70" s="170"/>
      <c r="AG70" s="170"/>
    </row>
    <row r="71" spans="3:33" s="46" customFormat="1" ht="15.75" x14ac:dyDescent="0.3">
      <c r="C71" s="362" t="s">
        <v>1696</v>
      </c>
      <c r="D71" s="362"/>
      <c r="E71" s="362"/>
      <c r="F71" s="362"/>
      <c r="G71" s="362"/>
      <c r="H71" s="362"/>
      <c r="I71" s="362"/>
      <c r="J71" s="362"/>
      <c r="K71" s="362"/>
      <c r="L71" s="362"/>
      <c r="M71" s="362"/>
      <c r="N71" s="362"/>
      <c r="P71" s="288"/>
      <c r="Q71" s="289"/>
      <c r="R71" s="289"/>
      <c r="S71" s="289"/>
      <c r="T71" s="289"/>
      <c r="U71" s="289"/>
      <c r="V71" s="289"/>
      <c r="W71" s="289"/>
      <c r="X71" s="170"/>
      <c r="Y71" s="170"/>
      <c r="Z71" s="170"/>
      <c r="AA71" s="170"/>
      <c r="AB71" s="170"/>
      <c r="AC71" s="170"/>
      <c r="AD71" s="170"/>
      <c r="AE71" s="170"/>
      <c r="AF71" s="170"/>
      <c r="AG71" s="170"/>
    </row>
    <row r="72" spans="3:33" s="46" customFormat="1" ht="15.75" x14ac:dyDescent="0.3">
      <c r="C72" s="362" t="s">
        <v>1697</v>
      </c>
      <c r="D72" s="362"/>
      <c r="E72" s="362"/>
      <c r="F72" s="362"/>
      <c r="G72" s="362"/>
      <c r="H72" s="362"/>
      <c r="I72" s="362"/>
      <c r="J72" s="362"/>
      <c r="K72" s="362"/>
      <c r="L72" s="362"/>
      <c r="M72" s="362"/>
      <c r="N72" s="362"/>
      <c r="P72" s="288"/>
      <c r="Q72" s="289"/>
      <c r="R72" s="289"/>
      <c r="S72" s="289"/>
      <c r="T72" s="289"/>
      <c r="U72" s="289"/>
      <c r="V72" s="289"/>
      <c r="W72" s="289"/>
      <c r="X72" s="170"/>
      <c r="Y72" s="170"/>
      <c r="Z72" s="170"/>
      <c r="AA72" s="170"/>
      <c r="AB72" s="170"/>
      <c r="AC72" s="170"/>
      <c r="AD72" s="170"/>
      <c r="AE72" s="170"/>
      <c r="AF72" s="170"/>
      <c r="AG72" s="170"/>
    </row>
    <row r="73" spans="3:33" s="46" customFormat="1" ht="15.75" x14ac:dyDescent="0.3">
      <c r="C73" s="362"/>
      <c r="D73" s="362"/>
      <c r="E73" s="362"/>
      <c r="F73" s="362"/>
      <c r="G73" s="362"/>
      <c r="H73" s="362"/>
      <c r="I73" s="362"/>
      <c r="J73" s="362"/>
      <c r="K73" s="362"/>
      <c r="L73" s="362"/>
      <c r="M73" s="362"/>
      <c r="N73" s="362"/>
      <c r="P73" s="288"/>
      <c r="Q73" s="289"/>
      <c r="R73" s="289"/>
      <c r="S73" s="289"/>
      <c r="T73" s="289"/>
      <c r="U73" s="289"/>
      <c r="V73" s="289"/>
      <c r="W73" s="289"/>
      <c r="X73" s="170"/>
      <c r="Y73" s="170"/>
      <c r="Z73" s="170"/>
      <c r="AA73" s="170"/>
      <c r="AB73" s="170"/>
      <c r="AC73" s="170"/>
      <c r="AD73" s="170"/>
      <c r="AE73" s="170"/>
      <c r="AF73" s="170"/>
      <c r="AG73" s="170"/>
    </row>
    <row r="74" spans="3:33" s="46" customFormat="1" ht="16.5" customHeight="1" thickBot="1" x14ac:dyDescent="0.35">
      <c r="C74" s="363"/>
      <c r="D74" s="363"/>
      <c r="E74" s="363"/>
      <c r="F74" s="363"/>
      <c r="G74" s="363"/>
      <c r="H74" s="363"/>
      <c r="I74" s="363"/>
      <c r="J74" s="363"/>
      <c r="K74" s="363"/>
      <c r="L74" s="363"/>
      <c r="M74" s="363"/>
      <c r="N74" s="363"/>
      <c r="P74" s="288"/>
      <c r="Q74" s="289"/>
      <c r="R74" s="289"/>
      <c r="S74" s="289"/>
      <c r="T74" s="289"/>
      <c r="U74" s="289"/>
      <c r="V74" s="289"/>
      <c r="W74" s="289"/>
      <c r="X74" s="170"/>
      <c r="Y74" s="170"/>
      <c r="Z74" s="170"/>
      <c r="AA74" s="170"/>
      <c r="AB74" s="170"/>
      <c r="AC74" s="170"/>
      <c r="AD74" s="170"/>
      <c r="AE74" s="170"/>
      <c r="AF74" s="170"/>
      <c r="AG74" s="170"/>
    </row>
    <row r="75" spans="3:33" s="46" customFormat="1" ht="15.75" x14ac:dyDescent="0.3">
      <c r="C75" s="350"/>
      <c r="D75" s="350"/>
      <c r="E75" s="350"/>
      <c r="F75" s="350"/>
      <c r="G75" s="350"/>
      <c r="H75" s="350"/>
      <c r="I75" s="350"/>
      <c r="J75" s="350"/>
      <c r="K75" s="350"/>
      <c r="L75" s="350"/>
      <c r="M75" s="350"/>
      <c r="N75" s="350"/>
      <c r="P75" s="288"/>
      <c r="Q75" s="289"/>
      <c r="R75" s="289"/>
      <c r="S75" s="289"/>
      <c r="T75" s="289"/>
      <c r="U75" s="289"/>
      <c r="V75" s="289"/>
      <c r="W75" s="289"/>
      <c r="X75" s="170"/>
      <c r="Y75" s="170"/>
      <c r="Z75" s="170"/>
      <c r="AA75" s="170"/>
      <c r="AB75" s="170"/>
      <c r="AC75" s="170"/>
      <c r="AD75" s="170"/>
      <c r="AE75" s="170"/>
      <c r="AF75" s="170"/>
      <c r="AG75" s="170"/>
    </row>
    <row r="76" spans="3:33" s="46" customFormat="1" ht="16.5" thickBot="1" x14ac:dyDescent="0.35">
      <c r="C76" s="335" t="s">
        <v>1873</v>
      </c>
      <c r="D76" s="336"/>
      <c r="E76" s="336"/>
      <c r="F76" s="336"/>
      <c r="G76" s="336"/>
      <c r="H76" s="336"/>
      <c r="I76" s="336"/>
      <c r="J76" s="336"/>
      <c r="K76" s="336"/>
      <c r="L76" s="336"/>
      <c r="M76" s="336"/>
      <c r="N76" s="336"/>
      <c r="P76" s="288"/>
      <c r="Q76" s="289"/>
      <c r="R76" s="289"/>
      <c r="S76" s="289"/>
      <c r="T76" s="289"/>
      <c r="U76" s="289"/>
      <c r="V76" s="289"/>
      <c r="W76" s="289"/>
      <c r="X76" s="170"/>
      <c r="Y76" s="170"/>
      <c r="Z76" s="170"/>
      <c r="AA76" s="170"/>
      <c r="AB76" s="170"/>
      <c r="AC76" s="170"/>
      <c r="AD76" s="170"/>
      <c r="AE76" s="170"/>
      <c r="AF76" s="170"/>
      <c r="AG76" s="170"/>
    </row>
    <row r="77" spans="3:33" s="46" customFormat="1" ht="15.75" x14ac:dyDescent="0.3">
      <c r="C77" s="337" t="s">
        <v>1459</v>
      </c>
      <c r="D77" s="338"/>
      <c r="E77" s="338"/>
      <c r="F77" s="338"/>
      <c r="G77" s="338"/>
      <c r="H77" s="338"/>
      <c r="I77" s="338"/>
      <c r="J77" s="338"/>
      <c r="K77" s="338"/>
      <c r="L77" s="338"/>
      <c r="M77" s="338"/>
      <c r="N77" s="338"/>
      <c r="P77" s="288"/>
      <c r="Q77" s="289"/>
      <c r="R77" s="289"/>
      <c r="S77" s="289"/>
      <c r="T77" s="289"/>
      <c r="U77" s="289"/>
      <c r="V77" s="289"/>
      <c r="W77" s="289"/>
      <c r="X77" s="170"/>
      <c r="Y77" s="170"/>
      <c r="Z77" s="170"/>
      <c r="AA77" s="170"/>
      <c r="AB77" s="170"/>
      <c r="AC77" s="170"/>
      <c r="AD77" s="170"/>
      <c r="AE77" s="170"/>
      <c r="AF77" s="170"/>
      <c r="AG77" s="170"/>
    </row>
    <row r="78" spans="3:33" s="46" customFormat="1" ht="16.5" thickBot="1" x14ac:dyDescent="0.35">
      <c r="C78" s="347"/>
      <c r="D78" s="347"/>
      <c r="E78" s="347"/>
      <c r="F78" s="347"/>
      <c r="G78" s="347"/>
      <c r="H78" s="347"/>
      <c r="I78" s="347"/>
      <c r="J78" s="347"/>
      <c r="K78" s="347"/>
      <c r="L78" s="347"/>
      <c r="M78" s="347"/>
      <c r="N78" s="347"/>
      <c r="P78" s="288"/>
      <c r="Q78" s="289"/>
      <c r="R78" s="289"/>
      <c r="S78" s="289"/>
      <c r="T78" s="289"/>
      <c r="U78" s="289"/>
      <c r="V78" s="289"/>
      <c r="W78" s="289"/>
      <c r="X78" s="170"/>
      <c r="Y78" s="170"/>
      <c r="Z78" s="170"/>
      <c r="AA78" s="170"/>
      <c r="AB78" s="170"/>
      <c r="AC78" s="170"/>
      <c r="AD78" s="170"/>
      <c r="AE78" s="170"/>
      <c r="AF78" s="170"/>
      <c r="AG78" s="170"/>
    </row>
    <row r="79" spans="3:33" ht="15.75" x14ac:dyDescent="0.25">
      <c r="C79" s="328" t="s">
        <v>1460</v>
      </c>
      <c r="D79" s="328"/>
      <c r="E79" s="328"/>
      <c r="F79" s="328"/>
      <c r="G79" s="328"/>
    </row>
    <row r="80" spans="3:33" ht="15" customHeight="1" x14ac:dyDescent="0.25">
      <c r="C80" s="313" t="s">
        <v>1461</v>
      </c>
      <c r="D80" s="313"/>
      <c r="E80" s="313"/>
      <c r="F80" s="313"/>
      <c r="G80" s="313"/>
    </row>
    <row r="81" spans="3:7" ht="15.75" x14ac:dyDescent="0.25">
      <c r="C81" s="321" t="s">
        <v>1462</v>
      </c>
      <c r="D81" s="321"/>
      <c r="E81" s="321"/>
      <c r="F81" s="321"/>
      <c r="G81" s="321"/>
    </row>
  </sheetData>
  <protectedRanges>
    <protectedRange algorithmName="SHA-512" hashValue="19r0bVvPR7yZA0UiYij7Tv1CBk3noIABvFePbLhCJ4nk3L6A+Fy+RdPPS3STf+a52x4pG2PQK4FAkXK9epnlIA==" saltValue="gQC4yrLvnbJqxYZ0KSEoZA==" spinCount="100000" sqref="C60:D63 F60:G63 H15:H63 B15:D59" name="Government revenues_1"/>
    <protectedRange algorithmName="SHA-512" hashValue="19r0bVvPR7yZA0UiYij7Tv1CBk3noIABvFePbLhCJ4nk3L6A+Fy+RdPPS3STf+a52x4pG2PQK4FAkXK9epnlIA==" saltValue="gQC4yrLvnbJqxYZ0KSEoZA==" spinCount="100000" sqref="I61:I63 I15:I58" name="Government revenues_2"/>
  </protectedRanges>
  <mergeCells count="28">
    <mergeCell ref="C79:G79"/>
    <mergeCell ref="C80:G80"/>
    <mergeCell ref="C81:G81"/>
    <mergeCell ref="C75:N75"/>
    <mergeCell ref="C76:N76"/>
    <mergeCell ref="C77:N77"/>
    <mergeCell ref="C78:N78"/>
    <mergeCell ref="C74:N74"/>
    <mergeCell ref="C2:N2"/>
    <mergeCell ref="C3:N3"/>
    <mergeCell ref="C4:N4"/>
    <mergeCell ref="C5:N5"/>
    <mergeCell ref="C6:N6"/>
    <mergeCell ref="C7:N7"/>
    <mergeCell ref="C8:N8"/>
    <mergeCell ref="C9:N9"/>
    <mergeCell ref="C72:N72"/>
    <mergeCell ref="C73:N73"/>
    <mergeCell ref="C10:N10"/>
    <mergeCell ref="C11:N11"/>
    <mergeCell ref="C65:N65"/>
    <mergeCell ref="C66:N66"/>
    <mergeCell ref="C67:N67"/>
    <mergeCell ref="C68:N68"/>
    <mergeCell ref="C69:N69"/>
    <mergeCell ref="C70:N70"/>
    <mergeCell ref="C71:N71"/>
    <mergeCell ref="B13:N13"/>
  </mergeCells>
  <dataValidations xWindow="1133" yWindow="562" count="14">
    <dataValidation type="textLength" allowBlank="1" showInputMessage="1" showErrorMessage="1" errorTitle="Por favor, no editar estas celda" error="Por favor, no edite estas celdas" sqref="C65:N66">
      <formula1>10000</formula1>
      <formula2>50000</formula2>
    </dataValidation>
    <dataValidation type="textLength" allowBlank="1" showInputMessage="1" showErrorMessage="1" sqref="O65:O78 A1:A78 B1:O14 B74:B78 C74:N75 C77:N78 B60:I64 K60:O64 J60:J62 J64">
      <formula1>9999999</formula1>
      <formula2>99999999</formula2>
    </dataValidation>
    <dataValidation type="whole" showInputMessage="1" showErrorMessage="1" sqref="C79:G81">
      <formula1>999999</formula1>
      <formula2>99999999</formula2>
    </dataValidation>
    <dataValidation type="whole" allowBlank="1" showInputMessage="1" showErrorMessage="1" errorTitle="No editar estas celdas" error="Por favor, no edite estas celdas" sqref="C76">
      <formula1>10000</formula1>
      <formula2>50000</formula2>
    </dataValidation>
    <dataValidation type="list" allowBlank="1" showInputMessage="1" showErrorMessage="1" sqref="I15:I58">
      <formula1>Currency_code_list</formula1>
    </dataValidation>
    <dataValidation type="list" allowBlank="1" showInputMessage="1" showErrorMessage="1" sqref="D15:D59">
      <formula1>Government_entities_list</formula1>
    </dataValidation>
    <dataValidation type="list" allowBlank="1" showInputMessage="1" showErrorMessage="1" sqref="B15:B59">
      <formula1>Sector_list</formula1>
    </dataValidation>
    <dataValidation type="list" allowBlank="1" showInputMessage="1" showErrorMessage="1" sqref="F15:G59 K15:K59">
      <formula1>Simple_options_list</formula1>
    </dataValidation>
    <dataValidation type="list" showInputMessage="1" showErrorMessage="1" sqref="H15:H59">
      <formula1>Projectname</formula1>
    </dataValidation>
    <dataValidation type="list" showInputMessage="1" showErrorMessage="1" sqref="C15:C59">
      <formula1>Companies_list</formula1>
    </dataValidation>
    <dataValidation type="decimal" operator="notBetween" allowBlank="1" showInputMessage="1" showErrorMessage="1" errorTitle="Número" error="Ingrese únicamente números en esta celda" promptTitle="Volumen en especie" prompt="Favor introduzca el volumen en especie para el flujo de ingreso, si es aplicable." sqref="L15:L59">
      <formula1>0.1</formula1>
      <formula2>0.2</formula2>
    </dataValidation>
    <dataValidation type="list" showInputMessage="1" showErrorMessage="1" promptTitle="Nombre de flujo de ingreso" prompt="Nombre de las fuentes de ingresos._x000a_Únicamente ingresos pagados en nombre de empresas. NO incluya impuestos sobre la renta personal, PAYE u otros ingresos pagados en nombre de individuos. Éstos pueden ir en Info. Adicional" sqref="E15:E59">
      <formula1>Revenue_stream_list</formula1>
    </dataValidation>
    <dataValidation type="list" allowBlank="1" showInputMessage="1" showErrorMessage="1" errorTitle="La unidad utilizada es inválida" error="Seleccione Barriles, Sm3 (metro cúbico estándar), Toneladas métricas, onzas (oz), o quilates._x000a__x000a_Otras unidades: convierta el número a las unidades estándar, e incluya la información original en la sección de comentarios." promptTitle="Especifique la unidad de medida" prompt="Seleccione Barriles, Sm3 (metro cúbico estándar), Toneladas métricas, onzas (oz), o quilates del menú desplegable" sqref="M15:M59">
      <formula1>"&lt;Unidad&gt;,Sm3,Sm3 o.e.,Barriles,Toneladas,oz,carats,Pce"</formula1>
    </dataValidation>
    <dataValidation type="decimal" operator="notBetween" allowBlank="1" showInputMessage="1" showErrorMessage="1" errorTitle="Número" error="Ingrese únicamente números en esta celda" promptTitle="Valor de ingreso" prompt="Favor introduzca la cifra total del flujo de ingresos reconciliado según lo divulgado por el gobierno" sqref="J15:J59">
      <formula1>0.1</formula1>
      <formula2>0.2</formula2>
    </dataValidation>
  </dataValidations>
  <hyperlinks>
    <hyperlink ref="C9:K9" r:id="rId1" display="If you have any questions, please contact data@eiti.org"/>
    <hyperlink ref="B13" r:id="rId2" location="r4-1" display="EITI Requirement 4.1"/>
    <hyperlink ref="B13:N13" r:id="rId3" location="r4-1" display="Requisito EITI 4.1.c: Pagos de empresas ;  Requisito 4.7: Información a nivel de proyecto"/>
    <hyperlink ref="C77:G77" r:id="rId4" display="Give us your feedback or report a conflict in the data! Write to us at  data@eiti.org"/>
    <hyperlink ref="C76:G76" r:id="rId5" display="Puede acceder a la versión más reciente de las plantillas de datos resumidos en https://eiti.org/es/documento/plantilla-datos-resumidos-del-eiti"/>
  </hyperlinks>
  <pageMargins left="0.7" right="0.7" top="0.75" bottom="0.75" header="0.3" footer="0.3"/>
  <pageSetup paperSize="9" orientation="portrait" r:id="rId6"/>
  <tableParts count="1">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E246"/>
  <sheetViews>
    <sheetView showGridLines="0" zoomScale="75" zoomScaleNormal="75" workbookViewId="0">
      <selection activeCell="F22" sqref="F22"/>
    </sheetView>
  </sheetViews>
  <sheetFormatPr baseColWidth="10" defaultColWidth="9.140625" defaultRowHeight="14.25" x14ac:dyDescent="0.25"/>
  <cols>
    <col min="1" max="1" width="38.85546875" style="2" bestFit="1" customWidth="1"/>
    <col min="2" max="3" width="17.5703125" style="2" customWidth="1"/>
    <col min="4" max="7" width="26.42578125" style="2" customWidth="1"/>
    <col min="8" max="8" width="9.140625" style="2"/>
    <col min="9" max="9" width="24.42578125" style="2" customWidth="1"/>
    <col min="10" max="10" width="28.5703125" style="2" customWidth="1"/>
    <col min="11" max="11" width="20.42578125" style="2" bestFit="1" customWidth="1"/>
    <col min="12" max="13" width="9.140625" style="2"/>
    <col min="14" max="14" width="17.42578125" style="2" customWidth="1"/>
    <col min="15" max="15" width="23.42578125" style="2" customWidth="1"/>
    <col min="16" max="16" width="26.85546875" style="2" customWidth="1"/>
    <col min="17" max="18" width="9.140625" style="2"/>
    <col min="19" max="19" width="61.7109375" style="2" customWidth="1"/>
    <col min="20" max="20" width="10.85546875" style="2" customWidth="1"/>
    <col min="21" max="26" width="9.140625" style="2"/>
    <col min="27" max="27" width="10.42578125" style="2" customWidth="1"/>
    <col min="28" max="28" width="9.140625" style="2"/>
    <col min="29" max="29" width="15.5703125" style="2" customWidth="1"/>
    <col min="30" max="30" width="9.140625" style="2"/>
    <col min="31" max="31" width="16" style="2" customWidth="1"/>
    <col min="32" max="16384" width="9.140625" style="2"/>
  </cols>
  <sheetData>
    <row r="1" spans="1:31" x14ac:dyDescent="0.25">
      <c r="A1" s="1" t="s">
        <v>977</v>
      </c>
      <c r="I1" s="1" t="s">
        <v>981</v>
      </c>
      <c r="K1" s="1" t="s">
        <v>1306</v>
      </c>
      <c r="N1" s="1" t="s">
        <v>1308</v>
      </c>
      <c r="S1" s="1" t="s">
        <v>1411</v>
      </c>
      <c r="AA1" s="1" t="s">
        <v>1420</v>
      </c>
      <c r="AC1" s="1" t="s">
        <v>1422</v>
      </c>
      <c r="AE1" s="1" t="s">
        <v>1426</v>
      </c>
    </row>
    <row r="2" spans="1:31" ht="15" x14ac:dyDescent="0.25">
      <c r="A2" s="1" t="s">
        <v>730</v>
      </c>
      <c r="B2" s="1" t="s">
        <v>731</v>
      </c>
      <c r="C2" s="1" t="s">
        <v>732</v>
      </c>
      <c r="D2" s="1" t="s">
        <v>733</v>
      </c>
      <c r="E2" s="1" t="s">
        <v>1296</v>
      </c>
      <c r="F2" s="1" t="s">
        <v>1297</v>
      </c>
      <c r="G2" s="1" t="s">
        <v>984</v>
      </c>
      <c r="I2" s="2" t="s">
        <v>982</v>
      </c>
      <c r="K2" s="2" t="s">
        <v>982</v>
      </c>
      <c r="N2" s="7" t="s">
        <v>1379</v>
      </c>
      <c r="O2" s="7" t="s">
        <v>1380</v>
      </c>
      <c r="P2" s="7" t="s">
        <v>1895</v>
      </c>
      <c r="S2" s="1" t="s">
        <v>1412</v>
      </c>
      <c r="T2" s="1" t="s">
        <v>1410</v>
      </c>
      <c r="U2" s="1" t="s">
        <v>1382</v>
      </c>
      <c r="V2" s="1" t="s">
        <v>1413</v>
      </c>
      <c r="W2" s="1" t="s">
        <v>1414</v>
      </c>
      <c r="X2" s="1" t="s">
        <v>1415</v>
      </c>
      <c r="Y2" s="1" t="s">
        <v>1416</v>
      </c>
      <c r="AA2" s="1" t="s">
        <v>1418</v>
      </c>
      <c r="AC2" s="2" t="s">
        <v>1421</v>
      </c>
      <c r="AE2" s="2" t="s">
        <v>1652</v>
      </c>
    </row>
    <row r="3" spans="1:31" x14ac:dyDescent="0.25">
      <c r="A3" s="2" t="s">
        <v>676</v>
      </c>
      <c r="B3" s="2" t="s">
        <v>677</v>
      </c>
      <c r="C3" s="2" t="s">
        <v>678</v>
      </c>
      <c r="D3" s="2" t="s">
        <v>965</v>
      </c>
      <c r="E3" s="2" t="s">
        <v>1177</v>
      </c>
      <c r="F3" s="2">
        <v>840</v>
      </c>
      <c r="G3" s="2" t="s">
        <v>1178</v>
      </c>
      <c r="I3" s="2" t="s">
        <v>1722</v>
      </c>
      <c r="K3" s="10" t="s">
        <v>1879</v>
      </c>
      <c r="N3" s="8" t="s">
        <v>1309</v>
      </c>
      <c r="O3" s="8" t="s">
        <v>1804</v>
      </c>
      <c r="P3" s="9" t="s">
        <v>1896</v>
      </c>
      <c r="S3" s="2" t="s">
        <v>1747</v>
      </c>
      <c r="T3" s="2" t="s">
        <v>1744</v>
      </c>
      <c r="U3" s="2" t="s">
        <v>1383</v>
      </c>
      <c r="V3" s="2" t="s">
        <v>1738</v>
      </c>
      <c r="W3" s="2" t="s">
        <v>1740</v>
      </c>
      <c r="X3" s="2" t="s">
        <v>1747</v>
      </c>
      <c r="Y3" s="2" t="s">
        <v>1747</v>
      </c>
      <c r="AA3" s="2" t="s">
        <v>1728</v>
      </c>
      <c r="AC3" s="2" t="s">
        <v>1730</v>
      </c>
      <c r="AE3" s="2" t="s">
        <v>1651</v>
      </c>
    </row>
    <row r="4" spans="1:31" x14ac:dyDescent="0.25">
      <c r="A4" s="2" t="s">
        <v>1</v>
      </c>
      <c r="B4" s="2" t="s">
        <v>2</v>
      </c>
      <c r="C4" s="2" t="s">
        <v>3</v>
      </c>
      <c r="D4" s="2" t="s">
        <v>734</v>
      </c>
      <c r="E4" s="2" t="s">
        <v>987</v>
      </c>
      <c r="F4" s="2">
        <v>971</v>
      </c>
      <c r="G4" s="2" t="s">
        <v>988</v>
      </c>
      <c r="I4" s="2" t="s">
        <v>1721</v>
      </c>
      <c r="K4" s="11" t="s">
        <v>1725</v>
      </c>
      <c r="N4" s="8" t="s">
        <v>1310</v>
      </c>
      <c r="O4" s="8" t="s">
        <v>1805</v>
      </c>
      <c r="P4" s="9" t="s">
        <v>1897</v>
      </c>
      <c r="S4" s="2" t="s">
        <v>1745</v>
      </c>
      <c r="T4" s="2" t="s">
        <v>1746</v>
      </c>
      <c r="U4" s="2" t="s">
        <v>1384</v>
      </c>
      <c r="V4" s="2" t="s">
        <v>1738</v>
      </c>
      <c r="W4" s="2" t="s">
        <v>1740</v>
      </c>
      <c r="X4" s="2" t="s">
        <v>1745</v>
      </c>
      <c r="Y4" s="2" t="s">
        <v>1745</v>
      </c>
      <c r="AA4" s="2" t="s">
        <v>1500</v>
      </c>
      <c r="AC4" s="2" t="s">
        <v>1731</v>
      </c>
      <c r="AE4" s="2" t="s">
        <v>1734</v>
      </c>
    </row>
    <row r="5" spans="1:31" x14ac:dyDescent="0.25">
      <c r="A5" s="2" t="s">
        <v>4</v>
      </c>
      <c r="B5" s="2" t="s">
        <v>5</v>
      </c>
      <c r="C5" s="2" t="s">
        <v>6</v>
      </c>
      <c r="D5" s="2" t="s">
        <v>735</v>
      </c>
      <c r="E5" s="2" t="s">
        <v>1058</v>
      </c>
      <c r="F5" s="2">
        <v>978</v>
      </c>
      <c r="G5" s="2" t="s">
        <v>1059</v>
      </c>
      <c r="I5" s="2" t="s">
        <v>1723</v>
      </c>
      <c r="K5" s="2" t="s">
        <v>1726</v>
      </c>
      <c r="N5" s="8" t="s">
        <v>1311</v>
      </c>
      <c r="O5" s="8" t="s">
        <v>1806</v>
      </c>
      <c r="P5" s="9" t="s">
        <v>1898</v>
      </c>
      <c r="S5" s="2" t="s">
        <v>1742</v>
      </c>
      <c r="T5" s="2" t="s">
        <v>1741</v>
      </c>
      <c r="U5" s="2" t="s">
        <v>1385</v>
      </c>
      <c r="V5" s="2" t="s">
        <v>1738</v>
      </c>
      <c r="W5" s="2" t="s">
        <v>1742</v>
      </c>
      <c r="X5" s="2" t="s">
        <v>1742</v>
      </c>
      <c r="Y5" s="2" t="s">
        <v>1742</v>
      </c>
      <c r="AA5" s="2" t="s">
        <v>978</v>
      </c>
      <c r="AC5" s="2" t="s">
        <v>1732</v>
      </c>
      <c r="AE5" s="2" t="s">
        <v>1735</v>
      </c>
    </row>
    <row r="6" spans="1:31" x14ac:dyDescent="0.25">
      <c r="A6" s="2" t="s">
        <v>7</v>
      </c>
      <c r="B6" s="2" t="s">
        <v>8</v>
      </c>
      <c r="C6" s="2" t="s">
        <v>9</v>
      </c>
      <c r="D6" s="2" t="s">
        <v>736</v>
      </c>
      <c r="E6" s="2" t="s">
        <v>989</v>
      </c>
      <c r="F6" s="2">
        <v>8</v>
      </c>
      <c r="G6" s="2" t="s">
        <v>990</v>
      </c>
      <c r="I6" s="2" t="s">
        <v>983</v>
      </c>
      <c r="K6" s="2" t="s">
        <v>1724</v>
      </c>
      <c r="N6" s="8" t="s">
        <v>1312</v>
      </c>
      <c r="O6" s="8" t="s">
        <v>1807</v>
      </c>
      <c r="P6" s="9" t="s">
        <v>1899</v>
      </c>
      <c r="S6" s="2" t="s">
        <v>1743</v>
      </c>
      <c r="T6" s="2" t="s">
        <v>1748</v>
      </c>
      <c r="U6" s="2" t="s">
        <v>1386</v>
      </c>
      <c r="V6" s="2" t="s">
        <v>1738</v>
      </c>
      <c r="W6" s="2" t="s">
        <v>1743</v>
      </c>
      <c r="X6" s="2" t="s">
        <v>1743</v>
      </c>
      <c r="Y6" s="2" t="s">
        <v>1743</v>
      </c>
      <c r="AA6" s="2" t="s">
        <v>1662</v>
      </c>
      <c r="AC6" s="2" t="s">
        <v>1733</v>
      </c>
      <c r="AE6" s="2" t="s">
        <v>1736</v>
      </c>
    </row>
    <row r="7" spans="1:31" x14ac:dyDescent="0.25">
      <c r="A7" s="2" t="s">
        <v>10</v>
      </c>
      <c r="B7" s="2" t="s">
        <v>11</v>
      </c>
      <c r="C7" s="2" t="s">
        <v>12</v>
      </c>
      <c r="D7" s="2" t="s">
        <v>737</v>
      </c>
      <c r="E7" s="2" t="s">
        <v>1050</v>
      </c>
      <c r="F7" s="2">
        <v>12</v>
      </c>
      <c r="G7" s="2" t="s">
        <v>1051</v>
      </c>
      <c r="I7" s="2" t="s">
        <v>1724</v>
      </c>
      <c r="K7" s="2" t="s">
        <v>1727</v>
      </c>
      <c r="N7" s="8" t="s">
        <v>1313</v>
      </c>
      <c r="O7" s="8" t="s">
        <v>1808</v>
      </c>
      <c r="P7" s="9" t="s">
        <v>1900</v>
      </c>
      <c r="S7" s="2" t="s">
        <v>1749</v>
      </c>
      <c r="T7" s="2" t="s">
        <v>1750</v>
      </c>
      <c r="U7" s="2" t="s">
        <v>1387</v>
      </c>
      <c r="V7" s="2" t="s">
        <v>1738</v>
      </c>
      <c r="W7" s="2" t="s">
        <v>1751</v>
      </c>
      <c r="X7" s="2" t="s">
        <v>1749</v>
      </c>
      <c r="Y7" s="2" t="s">
        <v>1749</v>
      </c>
      <c r="AA7" s="2" t="s">
        <v>1724</v>
      </c>
      <c r="AC7" s="2" t="s">
        <v>1650</v>
      </c>
      <c r="AE7" s="2" t="s">
        <v>1737</v>
      </c>
    </row>
    <row r="8" spans="1:31" x14ac:dyDescent="0.25">
      <c r="A8" s="2" t="s">
        <v>13</v>
      </c>
      <c r="B8" s="2" t="s">
        <v>14</v>
      </c>
      <c r="C8" s="2" t="s">
        <v>15</v>
      </c>
      <c r="D8" s="2" t="s">
        <v>738</v>
      </c>
      <c r="E8" s="2" t="s">
        <v>1177</v>
      </c>
      <c r="F8" s="2">
        <v>840</v>
      </c>
      <c r="G8" s="2" t="s">
        <v>1178</v>
      </c>
      <c r="N8" s="8" t="s">
        <v>1314</v>
      </c>
      <c r="O8" s="8" t="s">
        <v>1809</v>
      </c>
      <c r="P8" s="9" t="s">
        <v>1901</v>
      </c>
      <c r="S8" s="2" t="s">
        <v>1752</v>
      </c>
      <c r="T8" s="2" t="s">
        <v>1753</v>
      </c>
      <c r="U8" s="2" t="s">
        <v>1388</v>
      </c>
      <c r="V8" s="2" t="s">
        <v>1738</v>
      </c>
      <c r="W8" s="2" t="s">
        <v>1751</v>
      </c>
      <c r="X8" s="2" t="s">
        <v>1752</v>
      </c>
      <c r="Y8" s="2" t="s">
        <v>1752</v>
      </c>
      <c r="AA8" s="2" t="s">
        <v>1729</v>
      </c>
      <c r="AC8" s="2" t="s">
        <v>1724</v>
      </c>
    </row>
    <row r="9" spans="1:31" x14ac:dyDescent="0.25">
      <c r="A9" s="2" t="s">
        <v>16</v>
      </c>
      <c r="B9" s="2" t="s">
        <v>17</v>
      </c>
      <c r="C9" s="2" t="s">
        <v>18</v>
      </c>
      <c r="D9" s="2" t="s">
        <v>739</v>
      </c>
      <c r="E9" s="2" t="s">
        <v>1058</v>
      </c>
      <c r="F9" s="2">
        <v>978</v>
      </c>
      <c r="G9" s="2" t="s">
        <v>1059</v>
      </c>
      <c r="I9" s="1" t="s">
        <v>1307</v>
      </c>
      <c r="N9" s="8" t="s">
        <v>1315</v>
      </c>
      <c r="O9" s="8" t="s">
        <v>1810</v>
      </c>
      <c r="P9" s="9" t="s">
        <v>1902</v>
      </c>
      <c r="S9" s="2" t="s">
        <v>1754</v>
      </c>
      <c r="T9" s="2" t="s">
        <v>1755</v>
      </c>
      <c r="U9" s="2" t="s">
        <v>1389</v>
      </c>
      <c r="V9" s="2" t="s">
        <v>1738</v>
      </c>
      <c r="W9" s="2" t="s">
        <v>1751</v>
      </c>
      <c r="X9" s="2" t="s">
        <v>1756</v>
      </c>
      <c r="Y9" s="2" t="s">
        <v>1754</v>
      </c>
      <c r="AA9" s="2" t="s">
        <v>1650</v>
      </c>
    </row>
    <row r="10" spans="1:31" x14ac:dyDescent="0.25">
      <c r="A10" s="2" t="s">
        <v>19</v>
      </c>
      <c r="B10" s="2" t="s">
        <v>20</v>
      </c>
      <c r="C10" s="2" t="s">
        <v>21</v>
      </c>
      <c r="D10" s="2" t="s">
        <v>740</v>
      </c>
      <c r="E10" s="2" t="s">
        <v>995</v>
      </c>
      <c r="F10" s="2">
        <v>973</v>
      </c>
      <c r="G10" s="2" t="s">
        <v>996</v>
      </c>
      <c r="I10" s="195" t="s">
        <v>1296</v>
      </c>
      <c r="J10" s="195" t="s">
        <v>1297</v>
      </c>
      <c r="K10" s="196" t="s">
        <v>984</v>
      </c>
      <c r="N10" s="8" t="s">
        <v>1316</v>
      </c>
      <c r="O10" s="8" t="s">
        <v>1811</v>
      </c>
      <c r="P10" s="9" t="s">
        <v>1903</v>
      </c>
      <c r="S10" s="2" t="s">
        <v>1757</v>
      </c>
      <c r="T10" s="2" t="s">
        <v>1758</v>
      </c>
      <c r="U10" s="2" t="s">
        <v>1390</v>
      </c>
      <c r="V10" s="2" t="s">
        <v>1738</v>
      </c>
      <c r="W10" s="2" t="s">
        <v>1751</v>
      </c>
      <c r="X10" s="2" t="s">
        <v>1756</v>
      </c>
      <c r="Y10" s="2" t="s">
        <v>1757</v>
      </c>
    </row>
    <row r="11" spans="1:31" x14ac:dyDescent="0.25">
      <c r="A11" s="2" t="s">
        <v>22</v>
      </c>
      <c r="B11" s="2" t="s">
        <v>23</v>
      </c>
      <c r="C11" s="2" t="s">
        <v>24</v>
      </c>
      <c r="D11" s="2" t="s">
        <v>741</v>
      </c>
      <c r="E11" s="2" t="s">
        <v>1187</v>
      </c>
      <c r="F11" s="2">
        <v>951</v>
      </c>
      <c r="G11" s="2" t="s">
        <v>1188</v>
      </c>
      <c r="I11" s="3" t="s">
        <v>985</v>
      </c>
      <c r="J11" s="3">
        <v>784</v>
      </c>
      <c r="K11" s="4" t="s">
        <v>986</v>
      </c>
      <c r="N11" s="8" t="s">
        <v>1317</v>
      </c>
      <c r="O11" s="8" t="s">
        <v>1812</v>
      </c>
      <c r="P11" s="9" t="s">
        <v>1904</v>
      </c>
      <c r="S11" s="2" t="s">
        <v>1759</v>
      </c>
      <c r="T11" s="2" t="s">
        <v>1760</v>
      </c>
      <c r="U11" s="2" t="s">
        <v>1391</v>
      </c>
      <c r="V11" s="2" t="s">
        <v>1738</v>
      </c>
      <c r="W11" s="2" t="s">
        <v>1751</v>
      </c>
      <c r="X11" s="2" t="s">
        <v>1756</v>
      </c>
      <c r="Y11" s="2" t="s">
        <v>1759</v>
      </c>
    </row>
    <row r="12" spans="1:31" x14ac:dyDescent="0.25">
      <c r="A12" s="2" t="s">
        <v>25</v>
      </c>
      <c r="B12" s="2" t="s">
        <v>26</v>
      </c>
      <c r="C12" s="2" t="s">
        <v>27</v>
      </c>
      <c r="D12" s="2" t="s">
        <v>742</v>
      </c>
      <c r="E12" s="2" t="s">
        <v>1187</v>
      </c>
      <c r="F12" s="2">
        <v>951</v>
      </c>
      <c r="G12" s="2" t="s">
        <v>1188</v>
      </c>
      <c r="I12" s="3" t="s">
        <v>987</v>
      </c>
      <c r="J12" s="3">
        <v>971</v>
      </c>
      <c r="K12" s="4" t="s">
        <v>988</v>
      </c>
      <c r="N12" s="8" t="s">
        <v>1318</v>
      </c>
      <c r="O12" s="8" t="s">
        <v>1813</v>
      </c>
      <c r="P12" s="9" t="s">
        <v>1905</v>
      </c>
      <c r="S12" s="2" t="s">
        <v>1761</v>
      </c>
      <c r="T12" s="2" t="s">
        <v>1762</v>
      </c>
      <c r="U12" s="2" t="s">
        <v>1392</v>
      </c>
      <c r="V12" s="2" t="s">
        <v>1738</v>
      </c>
      <c r="W12" s="2" t="s">
        <v>1763</v>
      </c>
      <c r="X12" s="2" t="s">
        <v>1761</v>
      </c>
      <c r="Y12" s="2" t="s">
        <v>1761</v>
      </c>
    </row>
    <row r="13" spans="1:31" x14ac:dyDescent="0.25">
      <c r="A13" s="2" t="s">
        <v>28</v>
      </c>
      <c r="B13" s="2" t="s">
        <v>29</v>
      </c>
      <c r="C13" s="2" t="s">
        <v>30</v>
      </c>
      <c r="D13" s="2" t="s">
        <v>743</v>
      </c>
      <c r="E13" s="2" t="s">
        <v>997</v>
      </c>
      <c r="F13" s="2">
        <v>32</v>
      </c>
      <c r="G13" s="2" t="s">
        <v>998</v>
      </c>
      <c r="I13" s="3" t="s">
        <v>989</v>
      </c>
      <c r="J13" s="3">
        <v>8</v>
      </c>
      <c r="K13" s="4" t="s">
        <v>990</v>
      </c>
      <c r="N13" s="8" t="s">
        <v>1319</v>
      </c>
      <c r="O13" s="8" t="s">
        <v>1814</v>
      </c>
      <c r="P13" s="9" t="s">
        <v>1906</v>
      </c>
      <c r="S13" s="2" t="s">
        <v>1764</v>
      </c>
      <c r="T13" s="2" t="s">
        <v>1765</v>
      </c>
      <c r="U13" s="2" t="s">
        <v>1393</v>
      </c>
      <c r="V13" s="2" t="s">
        <v>1738</v>
      </c>
      <c r="W13" s="2" t="s">
        <v>1763</v>
      </c>
      <c r="X13" s="2" t="s">
        <v>1764</v>
      </c>
      <c r="Y13" s="2" t="s">
        <v>1764</v>
      </c>
    </row>
    <row r="14" spans="1:31" x14ac:dyDescent="0.25">
      <c r="A14" s="2" t="s">
        <v>31</v>
      </c>
      <c r="B14" s="2" t="s">
        <v>32</v>
      </c>
      <c r="C14" s="2" t="s">
        <v>33</v>
      </c>
      <c r="D14" s="2" t="s">
        <v>744</v>
      </c>
      <c r="E14" s="2" t="s">
        <v>991</v>
      </c>
      <c r="F14" s="2">
        <v>51</v>
      </c>
      <c r="G14" s="2" t="s">
        <v>992</v>
      </c>
      <c r="I14" s="3" t="s">
        <v>991</v>
      </c>
      <c r="J14" s="3">
        <v>51</v>
      </c>
      <c r="K14" s="4" t="s">
        <v>992</v>
      </c>
      <c r="N14" s="8" t="s">
        <v>1320</v>
      </c>
      <c r="O14" s="8" t="s">
        <v>1815</v>
      </c>
      <c r="P14" s="9" t="s">
        <v>1907</v>
      </c>
      <c r="S14" s="2" t="s">
        <v>1766</v>
      </c>
      <c r="T14" s="2" t="s">
        <v>1767</v>
      </c>
      <c r="U14" s="2" t="s">
        <v>1394</v>
      </c>
      <c r="V14" s="2" t="s">
        <v>1738</v>
      </c>
      <c r="W14" s="2" t="s">
        <v>1763</v>
      </c>
      <c r="X14" s="2" t="s">
        <v>1766</v>
      </c>
      <c r="Y14" s="2" t="s">
        <v>1766</v>
      </c>
    </row>
    <row r="15" spans="1:31" x14ac:dyDescent="0.25">
      <c r="A15" s="2" t="s">
        <v>34</v>
      </c>
      <c r="B15" s="2" t="s">
        <v>35</v>
      </c>
      <c r="C15" s="2" t="s">
        <v>36</v>
      </c>
      <c r="D15" s="2" t="s">
        <v>745</v>
      </c>
      <c r="E15" s="2" t="s">
        <v>1001</v>
      </c>
      <c r="F15" s="2">
        <v>533</v>
      </c>
      <c r="G15" s="2" t="s">
        <v>1002</v>
      </c>
      <c r="I15" s="3" t="s">
        <v>993</v>
      </c>
      <c r="J15" s="3">
        <v>532</v>
      </c>
      <c r="K15" s="4" t="s">
        <v>994</v>
      </c>
      <c r="N15" s="8" t="s">
        <v>1321</v>
      </c>
      <c r="O15" s="8" t="s">
        <v>1816</v>
      </c>
      <c r="P15" s="9" t="s">
        <v>1908</v>
      </c>
      <c r="S15" s="2" t="s">
        <v>1768</v>
      </c>
      <c r="T15" s="2" t="s">
        <v>1769</v>
      </c>
      <c r="U15" s="2" t="s">
        <v>1395</v>
      </c>
      <c r="V15" s="2" t="s">
        <v>1738</v>
      </c>
      <c r="W15" s="2" t="s">
        <v>1768</v>
      </c>
      <c r="X15" s="2" t="s">
        <v>1768</v>
      </c>
      <c r="Y15" s="2" t="s">
        <v>1768</v>
      </c>
    </row>
    <row r="16" spans="1:31" x14ac:dyDescent="0.25">
      <c r="A16" s="2" t="s">
        <v>37</v>
      </c>
      <c r="B16" s="2" t="s">
        <v>38</v>
      </c>
      <c r="C16" s="2" t="s">
        <v>39</v>
      </c>
      <c r="D16" s="2" t="s">
        <v>746</v>
      </c>
      <c r="E16" s="2" t="s">
        <v>999</v>
      </c>
      <c r="F16" s="2">
        <v>36</v>
      </c>
      <c r="G16" s="2" t="s">
        <v>1000</v>
      </c>
      <c r="I16" s="3" t="s">
        <v>995</v>
      </c>
      <c r="J16" s="3">
        <v>973</v>
      </c>
      <c r="K16" s="4" t="s">
        <v>996</v>
      </c>
      <c r="N16" s="8" t="s">
        <v>1322</v>
      </c>
      <c r="O16" s="8" t="s">
        <v>1817</v>
      </c>
      <c r="P16" s="9" t="s">
        <v>1909</v>
      </c>
      <c r="S16" s="2" t="s">
        <v>1770</v>
      </c>
      <c r="T16" s="2" t="s">
        <v>1771</v>
      </c>
      <c r="U16" s="2" t="s">
        <v>1396</v>
      </c>
      <c r="V16" s="2" t="s">
        <v>1739</v>
      </c>
      <c r="W16" s="2" t="s">
        <v>1770</v>
      </c>
      <c r="X16" s="2" t="s">
        <v>1770</v>
      </c>
      <c r="Y16" s="2" t="s">
        <v>1770</v>
      </c>
    </row>
    <row r="17" spans="1:25" x14ac:dyDescent="0.25">
      <c r="A17" s="2" t="s">
        <v>40</v>
      </c>
      <c r="B17" s="2" t="s">
        <v>41</v>
      </c>
      <c r="C17" s="2" t="s">
        <v>42</v>
      </c>
      <c r="D17" s="2" t="s">
        <v>747</v>
      </c>
      <c r="E17" s="2" t="s">
        <v>1058</v>
      </c>
      <c r="F17" s="2">
        <v>978</v>
      </c>
      <c r="G17" s="2" t="s">
        <v>1059</v>
      </c>
      <c r="I17" s="3" t="s">
        <v>997</v>
      </c>
      <c r="J17" s="3">
        <v>32</v>
      </c>
      <c r="K17" s="4" t="s">
        <v>998</v>
      </c>
      <c r="N17" s="8" t="s">
        <v>1323</v>
      </c>
      <c r="O17" s="8" t="s">
        <v>1818</v>
      </c>
      <c r="P17" s="9" t="s">
        <v>1910</v>
      </c>
      <c r="S17" s="2" t="s">
        <v>1772</v>
      </c>
      <c r="T17" s="2" t="s">
        <v>1773</v>
      </c>
      <c r="U17" s="2" t="s">
        <v>1397</v>
      </c>
      <c r="V17" s="2" t="s">
        <v>1774</v>
      </c>
      <c r="W17" s="2" t="s">
        <v>1775</v>
      </c>
      <c r="X17" s="2" t="s">
        <v>1776</v>
      </c>
      <c r="Y17" s="2" t="s">
        <v>1772</v>
      </c>
    </row>
    <row r="18" spans="1:25" x14ac:dyDescent="0.25">
      <c r="A18" s="2" t="s">
        <v>43</v>
      </c>
      <c r="B18" s="2" t="s">
        <v>44</v>
      </c>
      <c r="C18" s="2" t="s">
        <v>45</v>
      </c>
      <c r="D18" s="2" t="s">
        <v>748</v>
      </c>
      <c r="E18" s="2" t="s">
        <v>1003</v>
      </c>
      <c r="F18" s="2">
        <v>944</v>
      </c>
      <c r="G18" s="2" t="s">
        <v>1004</v>
      </c>
      <c r="I18" s="3" t="s">
        <v>999</v>
      </c>
      <c r="J18" s="3">
        <v>36</v>
      </c>
      <c r="K18" s="4" t="s">
        <v>1000</v>
      </c>
      <c r="N18" s="8" t="s">
        <v>1324</v>
      </c>
      <c r="O18" s="8" t="s">
        <v>1819</v>
      </c>
      <c r="P18" s="9" t="s">
        <v>1911</v>
      </c>
      <c r="S18" s="2" t="s">
        <v>1777</v>
      </c>
      <c r="T18" s="2" t="s">
        <v>1778</v>
      </c>
      <c r="U18" s="2" t="s">
        <v>1398</v>
      </c>
      <c r="V18" s="2" t="s">
        <v>1774</v>
      </c>
      <c r="W18" s="2" t="s">
        <v>1775</v>
      </c>
      <c r="X18" s="2" t="s">
        <v>1776</v>
      </c>
      <c r="Y18" s="2" t="s">
        <v>1777</v>
      </c>
    </row>
    <row r="19" spans="1:25" x14ac:dyDescent="0.25">
      <c r="A19" s="2" t="s">
        <v>46</v>
      </c>
      <c r="B19" s="2" t="s">
        <v>47</v>
      </c>
      <c r="C19" s="2" t="s">
        <v>48</v>
      </c>
      <c r="D19" s="2" t="s">
        <v>749</v>
      </c>
      <c r="E19" s="2" t="s">
        <v>1022</v>
      </c>
      <c r="F19" s="2">
        <v>44</v>
      </c>
      <c r="G19" s="2" t="s">
        <v>1023</v>
      </c>
      <c r="I19" s="3" t="s">
        <v>1001</v>
      </c>
      <c r="J19" s="3">
        <v>533</v>
      </c>
      <c r="K19" s="4" t="s">
        <v>1002</v>
      </c>
      <c r="N19" s="8" t="s">
        <v>1325</v>
      </c>
      <c r="O19" s="8" t="s">
        <v>1820</v>
      </c>
      <c r="P19" s="9" t="s">
        <v>1912</v>
      </c>
      <c r="S19" s="2" t="s">
        <v>1779</v>
      </c>
      <c r="T19" s="2" t="s">
        <v>1780</v>
      </c>
      <c r="U19" s="2" t="s">
        <v>1399</v>
      </c>
      <c r="V19" s="2" t="s">
        <v>1774</v>
      </c>
      <c r="W19" s="2" t="s">
        <v>1775</v>
      </c>
      <c r="X19" s="2" t="s">
        <v>1779</v>
      </c>
      <c r="Y19" s="2" t="s">
        <v>1779</v>
      </c>
    </row>
    <row r="20" spans="1:25" x14ac:dyDescent="0.25">
      <c r="A20" s="2" t="s">
        <v>49</v>
      </c>
      <c r="B20" s="2" t="s">
        <v>50</v>
      </c>
      <c r="C20" s="2" t="s">
        <v>51</v>
      </c>
      <c r="D20" s="2" t="s">
        <v>750</v>
      </c>
      <c r="E20" s="2" t="s">
        <v>1011</v>
      </c>
      <c r="F20" s="2">
        <v>48</v>
      </c>
      <c r="G20" s="2" t="s">
        <v>1012</v>
      </c>
      <c r="I20" s="3" t="s">
        <v>1003</v>
      </c>
      <c r="J20" s="3">
        <v>944</v>
      </c>
      <c r="K20" s="4" t="s">
        <v>1004</v>
      </c>
      <c r="N20" s="8" t="s">
        <v>1326</v>
      </c>
      <c r="O20" s="8" t="s">
        <v>1821</v>
      </c>
      <c r="P20" s="9" t="s">
        <v>1913</v>
      </c>
      <c r="S20" s="2" t="s">
        <v>1781</v>
      </c>
      <c r="T20" s="2" t="s">
        <v>1782</v>
      </c>
      <c r="U20" s="2" t="s">
        <v>1400</v>
      </c>
      <c r="V20" s="2" t="s">
        <v>1774</v>
      </c>
      <c r="W20" s="2" t="s">
        <v>1775</v>
      </c>
      <c r="X20" s="2" t="s">
        <v>1783</v>
      </c>
      <c r="Y20" s="2" t="s">
        <v>1781</v>
      </c>
    </row>
    <row r="21" spans="1:25" x14ac:dyDescent="0.25">
      <c r="A21" s="2" t="s">
        <v>52</v>
      </c>
      <c r="B21" s="2" t="s">
        <v>53</v>
      </c>
      <c r="C21" s="2" t="s">
        <v>54</v>
      </c>
      <c r="D21" s="2" t="s">
        <v>751</v>
      </c>
      <c r="E21" s="2" t="s">
        <v>1008</v>
      </c>
      <c r="F21" s="2">
        <v>50</v>
      </c>
      <c r="G21" s="2" t="s">
        <v>1009</v>
      </c>
      <c r="I21" s="3" t="s">
        <v>1005</v>
      </c>
      <c r="J21" s="3">
        <v>977</v>
      </c>
      <c r="K21" s="4" t="s">
        <v>1006</v>
      </c>
      <c r="N21" s="8" t="s">
        <v>1327</v>
      </c>
      <c r="O21" s="8" t="s">
        <v>1822</v>
      </c>
      <c r="P21" s="9" t="s">
        <v>1914</v>
      </c>
      <c r="S21" s="2" t="s">
        <v>1784</v>
      </c>
      <c r="T21" s="2" t="s">
        <v>1785</v>
      </c>
      <c r="U21" s="2" t="s">
        <v>1401</v>
      </c>
      <c r="V21" s="2" t="s">
        <v>1774</v>
      </c>
      <c r="W21" s="2" t="s">
        <v>1775</v>
      </c>
      <c r="X21" s="2" t="s">
        <v>1783</v>
      </c>
      <c r="Y21" s="2" t="s">
        <v>1784</v>
      </c>
    </row>
    <row r="22" spans="1:25" x14ac:dyDescent="0.25">
      <c r="A22" s="2" t="s">
        <v>55</v>
      </c>
      <c r="B22" s="2" t="s">
        <v>56</v>
      </c>
      <c r="C22" s="2" t="s">
        <v>57</v>
      </c>
      <c r="D22" s="2" t="s">
        <v>752</v>
      </c>
      <c r="E22" s="2" t="s">
        <v>1007</v>
      </c>
      <c r="F22" s="2">
        <v>52</v>
      </c>
      <c r="G22" s="2" t="s">
        <v>1193</v>
      </c>
      <c r="I22" s="3" t="s">
        <v>1007</v>
      </c>
      <c r="J22" s="3">
        <v>52</v>
      </c>
      <c r="K22" s="4" t="s">
        <v>1193</v>
      </c>
      <c r="N22" s="8" t="s">
        <v>1328</v>
      </c>
      <c r="O22" s="8" t="s">
        <v>1823</v>
      </c>
      <c r="P22" s="9" t="s">
        <v>1915</v>
      </c>
      <c r="S22" s="2" t="s">
        <v>1786</v>
      </c>
      <c r="T22" s="2" t="s">
        <v>1787</v>
      </c>
      <c r="U22" s="2" t="s">
        <v>1402</v>
      </c>
      <c r="V22" s="2" t="s">
        <v>1774</v>
      </c>
      <c r="W22" s="2" t="s">
        <v>1775</v>
      </c>
      <c r="X22" s="2" t="s">
        <v>1783</v>
      </c>
      <c r="Y22" s="2" t="s">
        <v>1788</v>
      </c>
    </row>
    <row r="23" spans="1:25" x14ac:dyDescent="0.25">
      <c r="A23" s="2" t="s">
        <v>58</v>
      </c>
      <c r="B23" s="2" t="s">
        <v>59</v>
      </c>
      <c r="C23" s="2" t="s">
        <v>60</v>
      </c>
      <c r="D23" s="2" t="s">
        <v>753</v>
      </c>
      <c r="E23" s="2" t="s">
        <v>1197</v>
      </c>
      <c r="F23" s="2">
        <v>974</v>
      </c>
      <c r="G23" s="2" t="s">
        <v>1198</v>
      </c>
      <c r="I23" s="3" t="s">
        <v>1008</v>
      </c>
      <c r="J23" s="3">
        <v>50</v>
      </c>
      <c r="K23" s="4" t="s">
        <v>1009</v>
      </c>
      <c r="N23" s="8" t="s">
        <v>1329</v>
      </c>
      <c r="O23" s="8" t="s">
        <v>1824</v>
      </c>
      <c r="P23" s="9" t="s">
        <v>1916</v>
      </c>
      <c r="S23" s="2" t="s">
        <v>1789</v>
      </c>
      <c r="T23" s="2" t="s">
        <v>1790</v>
      </c>
      <c r="U23" s="2" t="s">
        <v>1403</v>
      </c>
      <c r="V23" s="2" t="s">
        <v>1774</v>
      </c>
      <c r="W23" s="2" t="s">
        <v>1775</v>
      </c>
      <c r="X23" s="2" t="s">
        <v>1783</v>
      </c>
      <c r="Y23" s="2" t="s">
        <v>1788</v>
      </c>
    </row>
    <row r="24" spans="1:25" x14ac:dyDescent="0.25">
      <c r="A24" s="2" t="s">
        <v>61</v>
      </c>
      <c r="B24" s="2" t="s">
        <v>62</v>
      </c>
      <c r="C24" s="2" t="s">
        <v>63</v>
      </c>
      <c r="D24" s="2" t="s">
        <v>754</v>
      </c>
      <c r="E24" s="2" t="s">
        <v>1058</v>
      </c>
      <c r="F24" s="2">
        <v>978</v>
      </c>
      <c r="G24" s="2" t="s">
        <v>1059</v>
      </c>
      <c r="I24" s="3" t="s">
        <v>1010</v>
      </c>
      <c r="J24" s="3">
        <v>975</v>
      </c>
      <c r="K24" s="4" t="s">
        <v>1194</v>
      </c>
      <c r="N24" s="8" t="s">
        <v>1330</v>
      </c>
      <c r="O24" s="8" t="s">
        <v>1825</v>
      </c>
      <c r="P24" s="9" t="s">
        <v>1917</v>
      </c>
      <c r="S24" s="2" t="s">
        <v>1791</v>
      </c>
      <c r="T24" s="2" t="s">
        <v>1792</v>
      </c>
      <c r="U24" s="2" t="s">
        <v>1404</v>
      </c>
      <c r="V24" s="2" t="s">
        <v>1774</v>
      </c>
      <c r="W24" s="2" t="s">
        <v>1775</v>
      </c>
      <c r="X24" s="2" t="s">
        <v>1783</v>
      </c>
      <c r="Y24" s="2" t="s">
        <v>1791</v>
      </c>
    </row>
    <row r="25" spans="1:25" x14ac:dyDescent="0.25">
      <c r="A25" s="2" t="s">
        <v>64</v>
      </c>
      <c r="B25" s="2" t="s">
        <v>65</v>
      </c>
      <c r="C25" s="2" t="s">
        <v>66</v>
      </c>
      <c r="D25" s="2" t="s">
        <v>755</v>
      </c>
      <c r="E25" s="2" t="s">
        <v>1027</v>
      </c>
      <c r="F25" s="2">
        <v>84</v>
      </c>
      <c r="G25" s="2" t="s">
        <v>1028</v>
      </c>
      <c r="I25" s="3" t="s">
        <v>1011</v>
      </c>
      <c r="J25" s="3">
        <v>48</v>
      </c>
      <c r="K25" s="4" t="s">
        <v>1012</v>
      </c>
      <c r="N25" s="8" t="s">
        <v>1331</v>
      </c>
      <c r="O25" s="8" t="s">
        <v>1826</v>
      </c>
      <c r="P25" s="9" t="s">
        <v>1918</v>
      </c>
      <c r="S25" s="2" t="s">
        <v>1793</v>
      </c>
      <c r="T25" s="2" t="s">
        <v>1794</v>
      </c>
      <c r="U25" s="2" t="s">
        <v>1405</v>
      </c>
      <c r="V25" s="2" t="s">
        <v>1774</v>
      </c>
      <c r="W25" s="2" t="s">
        <v>1775</v>
      </c>
      <c r="X25" s="2" t="s">
        <v>1783</v>
      </c>
      <c r="Y25" s="2" t="s">
        <v>1793</v>
      </c>
    </row>
    <row r="26" spans="1:25" x14ac:dyDescent="0.25">
      <c r="A26" s="2" t="s">
        <v>67</v>
      </c>
      <c r="B26" s="2" t="s">
        <v>68</v>
      </c>
      <c r="C26" s="2" t="s">
        <v>69</v>
      </c>
      <c r="D26" s="2" t="s">
        <v>756</v>
      </c>
      <c r="E26" s="2" t="s">
        <v>1189</v>
      </c>
      <c r="F26" s="2">
        <v>952</v>
      </c>
      <c r="G26" s="2" t="s">
        <v>1292</v>
      </c>
      <c r="I26" s="3" t="s">
        <v>1013</v>
      </c>
      <c r="J26" s="3">
        <v>108</v>
      </c>
      <c r="K26" s="4" t="s">
        <v>1014</v>
      </c>
      <c r="N26" s="8" t="s">
        <v>1332</v>
      </c>
      <c r="O26" s="8" t="s">
        <v>1827</v>
      </c>
      <c r="P26" s="9" t="s">
        <v>1919</v>
      </c>
      <c r="S26" s="2" t="s">
        <v>1795</v>
      </c>
      <c r="T26" s="2" t="s">
        <v>1796</v>
      </c>
      <c r="U26" s="2" t="s">
        <v>1406</v>
      </c>
      <c r="V26" s="2" t="s">
        <v>1774</v>
      </c>
      <c r="W26" s="2" t="s">
        <v>1797</v>
      </c>
      <c r="X26" s="2" t="s">
        <v>1795</v>
      </c>
      <c r="Y26" s="2" t="s">
        <v>1795</v>
      </c>
    </row>
    <row r="27" spans="1:25" x14ac:dyDescent="0.25">
      <c r="A27" s="2" t="s">
        <v>70</v>
      </c>
      <c r="B27" s="2" t="s">
        <v>71</v>
      </c>
      <c r="C27" s="2" t="s">
        <v>72</v>
      </c>
      <c r="D27" s="2" t="s">
        <v>757</v>
      </c>
      <c r="E27" s="2" t="s">
        <v>1015</v>
      </c>
      <c r="F27" s="2">
        <v>60</v>
      </c>
      <c r="G27" s="2" t="s">
        <v>1016</v>
      </c>
      <c r="I27" s="3" t="s">
        <v>1015</v>
      </c>
      <c r="J27" s="3">
        <v>60</v>
      </c>
      <c r="K27" s="4" t="s">
        <v>1016</v>
      </c>
      <c r="N27" s="8" t="s">
        <v>1333</v>
      </c>
      <c r="O27" s="8" t="s">
        <v>1424</v>
      </c>
      <c r="P27" s="9" t="s">
        <v>1920</v>
      </c>
      <c r="S27" s="2" t="s">
        <v>1798</v>
      </c>
      <c r="T27" s="2" t="s">
        <v>1799</v>
      </c>
      <c r="U27" s="2" t="s">
        <v>1407</v>
      </c>
      <c r="V27" s="2" t="s">
        <v>1774</v>
      </c>
      <c r="W27" s="2" t="s">
        <v>1797</v>
      </c>
      <c r="X27" s="2" t="s">
        <v>1798</v>
      </c>
      <c r="Y27" s="2" t="s">
        <v>1798</v>
      </c>
    </row>
    <row r="28" spans="1:25" x14ac:dyDescent="0.25">
      <c r="A28" s="2" t="s">
        <v>73</v>
      </c>
      <c r="B28" s="2" t="s">
        <v>74</v>
      </c>
      <c r="C28" s="2" t="s">
        <v>75</v>
      </c>
      <c r="D28" s="2" t="s">
        <v>758</v>
      </c>
      <c r="E28" s="2" t="s">
        <v>75</v>
      </c>
      <c r="F28" s="2">
        <v>64</v>
      </c>
      <c r="G28" s="2" t="s">
        <v>1024</v>
      </c>
      <c r="I28" s="3" t="s">
        <v>1017</v>
      </c>
      <c r="J28" s="3">
        <v>96</v>
      </c>
      <c r="K28" s="4" t="s">
        <v>1018</v>
      </c>
      <c r="N28" s="8" t="s">
        <v>1334</v>
      </c>
      <c r="O28" s="8" t="s">
        <v>1828</v>
      </c>
      <c r="P28" s="9" t="s">
        <v>1921</v>
      </c>
      <c r="S28" s="2" t="s">
        <v>1800</v>
      </c>
      <c r="T28" s="2" t="s">
        <v>1801</v>
      </c>
      <c r="U28" s="2" t="s">
        <v>1408</v>
      </c>
      <c r="V28" s="2" t="s">
        <v>1774</v>
      </c>
      <c r="W28" s="2" t="s">
        <v>1800</v>
      </c>
      <c r="X28" s="2" t="s">
        <v>1800</v>
      </c>
      <c r="Y28" s="2" t="s">
        <v>1800</v>
      </c>
    </row>
    <row r="29" spans="1:25" x14ac:dyDescent="0.25">
      <c r="A29" s="2" t="s">
        <v>76</v>
      </c>
      <c r="B29" s="2" t="s">
        <v>77</v>
      </c>
      <c r="C29" s="2" t="s">
        <v>78</v>
      </c>
      <c r="D29" s="2" t="s">
        <v>759</v>
      </c>
      <c r="E29" s="2" t="s">
        <v>1019</v>
      </c>
      <c r="F29" s="2">
        <v>68</v>
      </c>
      <c r="G29" s="2" t="s">
        <v>1195</v>
      </c>
      <c r="I29" s="3" t="s">
        <v>1019</v>
      </c>
      <c r="J29" s="3">
        <v>68</v>
      </c>
      <c r="K29" s="4" t="s">
        <v>1195</v>
      </c>
      <c r="N29" s="8" t="s">
        <v>1335</v>
      </c>
      <c r="O29" s="8" t="s">
        <v>1871</v>
      </c>
      <c r="P29" s="9" t="s">
        <v>1922</v>
      </c>
      <c r="S29" s="2" t="s">
        <v>1802</v>
      </c>
      <c r="T29" s="2" t="s">
        <v>1803</v>
      </c>
      <c r="U29" s="2" t="s">
        <v>1409</v>
      </c>
      <c r="V29" s="2" t="s">
        <v>1774</v>
      </c>
      <c r="W29" s="2" t="s">
        <v>1802</v>
      </c>
      <c r="X29" s="2" t="s">
        <v>1802</v>
      </c>
      <c r="Y29" s="2" t="s">
        <v>1802</v>
      </c>
    </row>
    <row r="30" spans="1:25" x14ac:dyDescent="0.25">
      <c r="A30" s="2" t="s">
        <v>79</v>
      </c>
      <c r="B30" s="2" t="s">
        <v>80</v>
      </c>
      <c r="C30" s="2" t="s">
        <v>81</v>
      </c>
      <c r="D30" s="2" t="s">
        <v>760</v>
      </c>
      <c r="E30" s="2" t="s">
        <v>1005</v>
      </c>
      <c r="F30" s="2">
        <v>977</v>
      </c>
      <c r="G30" s="2" t="s">
        <v>1006</v>
      </c>
      <c r="I30" s="3" t="s">
        <v>1020</v>
      </c>
      <c r="J30" s="3">
        <v>986</v>
      </c>
      <c r="K30" s="4" t="s">
        <v>1021</v>
      </c>
      <c r="N30" s="8" t="s">
        <v>1336</v>
      </c>
      <c r="O30" s="8" t="s">
        <v>1829</v>
      </c>
      <c r="P30" s="9" t="s">
        <v>1923</v>
      </c>
      <c r="S30" s="2" t="s">
        <v>1703</v>
      </c>
      <c r="T30" s="2" t="s">
        <v>1703</v>
      </c>
      <c r="U30" s="2" t="s">
        <v>1703</v>
      </c>
      <c r="V30" s="2" t="s">
        <v>1703</v>
      </c>
      <c r="W30" s="2" t="s">
        <v>1703</v>
      </c>
      <c r="X30" s="2" t="s">
        <v>1703</v>
      </c>
      <c r="Y30" s="2" t="s">
        <v>1703</v>
      </c>
    </row>
    <row r="31" spans="1:25" x14ac:dyDescent="0.25">
      <c r="A31" s="2" t="s">
        <v>82</v>
      </c>
      <c r="B31" s="2" t="s">
        <v>83</v>
      </c>
      <c r="C31" s="2" t="s">
        <v>84</v>
      </c>
      <c r="D31" s="2" t="s">
        <v>761</v>
      </c>
      <c r="E31" s="2" t="s">
        <v>1025</v>
      </c>
      <c r="F31" s="2">
        <v>72</v>
      </c>
      <c r="G31" s="2" t="s">
        <v>1026</v>
      </c>
      <c r="I31" s="3" t="s">
        <v>1022</v>
      </c>
      <c r="J31" s="3">
        <v>44</v>
      </c>
      <c r="K31" s="4" t="s">
        <v>1023</v>
      </c>
      <c r="N31" s="8" t="s">
        <v>1337</v>
      </c>
      <c r="O31" s="8" t="s">
        <v>1830</v>
      </c>
      <c r="P31" s="9" t="s">
        <v>1924</v>
      </c>
    </row>
    <row r="32" spans="1:25" x14ac:dyDescent="0.25">
      <c r="A32" s="2" t="s">
        <v>85</v>
      </c>
      <c r="B32" s="2" t="s">
        <v>86</v>
      </c>
      <c r="C32" s="2" t="s">
        <v>87</v>
      </c>
      <c r="D32" s="2" t="s">
        <v>762</v>
      </c>
      <c r="E32" s="2" t="s">
        <v>1020</v>
      </c>
      <c r="F32" s="2">
        <v>986</v>
      </c>
      <c r="G32" s="2" t="s">
        <v>1021</v>
      </c>
      <c r="I32" s="3" t="s">
        <v>75</v>
      </c>
      <c r="J32" s="3">
        <v>64</v>
      </c>
      <c r="K32" s="4" t="s">
        <v>1024</v>
      </c>
      <c r="N32" s="8" t="s">
        <v>1338</v>
      </c>
      <c r="O32" s="8" t="s">
        <v>1831</v>
      </c>
      <c r="P32" s="9" t="s">
        <v>1925</v>
      </c>
    </row>
    <row r="33" spans="1:16" x14ac:dyDescent="0.25">
      <c r="A33" s="2" t="s">
        <v>91</v>
      </c>
      <c r="B33" s="2" t="s">
        <v>92</v>
      </c>
      <c r="C33" s="2" t="s">
        <v>93</v>
      </c>
      <c r="D33" s="2" t="s">
        <v>764</v>
      </c>
      <c r="E33" s="2" t="s">
        <v>1177</v>
      </c>
      <c r="F33" s="2">
        <v>840</v>
      </c>
      <c r="G33" s="2" t="s">
        <v>1178</v>
      </c>
      <c r="I33" s="3" t="s">
        <v>1025</v>
      </c>
      <c r="J33" s="3">
        <v>72</v>
      </c>
      <c r="K33" s="4" t="s">
        <v>1026</v>
      </c>
      <c r="N33" s="8" t="s">
        <v>1339</v>
      </c>
      <c r="O33" s="8" t="s">
        <v>1832</v>
      </c>
      <c r="P33" s="9" t="s">
        <v>1926</v>
      </c>
    </row>
    <row r="34" spans="1:16" x14ac:dyDescent="0.25">
      <c r="A34" s="2" t="s">
        <v>88</v>
      </c>
      <c r="B34" s="2" t="s">
        <v>89</v>
      </c>
      <c r="C34" s="2" t="s">
        <v>90</v>
      </c>
      <c r="D34" s="2" t="s">
        <v>763</v>
      </c>
      <c r="E34" s="2" t="s">
        <v>1177</v>
      </c>
      <c r="F34" s="2">
        <v>840</v>
      </c>
      <c r="G34" s="2" t="s">
        <v>1178</v>
      </c>
      <c r="I34" s="3" t="s">
        <v>1197</v>
      </c>
      <c r="J34" s="3">
        <v>974</v>
      </c>
      <c r="K34" s="4" t="s">
        <v>1198</v>
      </c>
      <c r="N34" s="8" t="s">
        <v>1340</v>
      </c>
      <c r="O34" s="8" t="s">
        <v>1833</v>
      </c>
      <c r="P34" s="9" t="s">
        <v>1927</v>
      </c>
    </row>
    <row r="35" spans="1:16" x14ac:dyDescent="0.25">
      <c r="A35" s="2" t="s">
        <v>94</v>
      </c>
      <c r="B35" s="2" t="s">
        <v>95</v>
      </c>
      <c r="C35" s="2" t="s">
        <v>96</v>
      </c>
      <c r="D35" s="2" t="s">
        <v>765</v>
      </c>
      <c r="E35" s="2" t="s">
        <v>1017</v>
      </c>
      <c r="F35" s="2">
        <v>96</v>
      </c>
      <c r="G35" s="2" t="s">
        <v>1018</v>
      </c>
      <c r="I35" s="3" t="s">
        <v>1027</v>
      </c>
      <c r="J35" s="3">
        <v>84</v>
      </c>
      <c r="K35" s="4" t="s">
        <v>1028</v>
      </c>
      <c r="N35" s="8" t="s">
        <v>1341</v>
      </c>
      <c r="O35" s="8" t="s">
        <v>1834</v>
      </c>
      <c r="P35" s="9" t="s">
        <v>1566</v>
      </c>
    </row>
    <row r="36" spans="1:16" x14ac:dyDescent="0.25">
      <c r="A36" s="2" t="s">
        <v>97</v>
      </c>
      <c r="B36" s="2" t="s">
        <v>98</v>
      </c>
      <c r="C36" s="2" t="s">
        <v>99</v>
      </c>
      <c r="D36" s="2" t="s">
        <v>766</v>
      </c>
      <c r="E36" s="2" t="s">
        <v>1010</v>
      </c>
      <c r="F36" s="2">
        <v>975</v>
      </c>
      <c r="G36" s="2" t="s">
        <v>1194</v>
      </c>
      <c r="I36" s="3" t="s">
        <v>1029</v>
      </c>
      <c r="J36" s="3">
        <v>124</v>
      </c>
      <c r="K36" s="4" t="s">
        <v>1030</v>
      </c>
      <c r="N36" s="8" t="s">
        <v>1342</v>
      </c>
      <c r="O36" s="8" t="s">
        <v>1835</v>
      </c>
      <c r="P36" s="9" t="s">
        <v>1928</v>
      </c>
    </row>
    <row r="37" spans="1:16" x14ac:dyDescent="0.25">
      <c r="A37" s="2" t="s">
        <v>100</v>
      </c>
      <c r="B37" s="2" t="s">
        <v>101</v>
      </c>
      <c r="C37" s="2" t="s">
        <v>102</v>
      </c>
      <c r="D37" s="2" t="s">
        <v>767</v>
      </c>
      <c r="E37" s="2" t="s">
        <v>1189</v>
      </c>
      <c r="F37" s="2">
        <v>952</v>
      </c>
      <c r="G37" s="2" t="s">
        <v>1292</v>
      </c>
      <c r="I37" s="3" t="s">
        <v>1031</v>
      </c>
      <c r="J37" s="3">
        <v>976</v>
      </c>
      <c r="K37" s="4" t="s">
        <v>1032</v>
      </c>
      <c r="N37" s="8" t="s">
        <v>1343</v>
      </c>
      <c r="O37" s="8" t="s">
        <v>1836</v>
      </c>
      <c r="P37" s="9" t="s">
        <v>1929</v>
      </c>
    </row>
    <row r="38" spans="1:16" x14ac:dyDescent="0.25">
      <c r="A38" s="2" t="s">
        <v>103</v>
      </c>
      <c r="B38" s="2" t="s">
        <v>104</v>
      </c>
      <c r="C38" s="2" t="s">
        <v>105</v>
      </c>
      <c r="D38" s="2" t="s">
        <v>768</v>
      </c>
      <c r="E38" s="2" t="s">
        <v>1013</v>
      </c>
      <c r="F38" s="2">
        <v>108</v>
      </c>
      <c r="G38" s="2" t="s">
        <v>1014</v>
      </c>
      <c r="I38" s="3" t="s">
        <v>1033</v>
      </c>
      <c r="J38" s="3">
        <v>756</v>
      </c>
      <c r="K38" s="4" t="s">
        <v>1034</v>
      </c>
      <c r="N38" s="8" t="s">
        <v>1344</v>
      </c>
      <c r="O38" s="8" t="s">
        <v>1837</v>
      </c>
      <c r="P38" s="9" t="s">
        <v>1930</v>
      </c>
    </row>
    <row r="39" spans="1:16" x14ac:dyDescent="0.25">
      <c r="A39" s="2" t="s">
        <v>106</v>
      </c>
      <c r="B39" s="2" t="s">
        <v>107</v>
      </c>
      <c r="C39" s="2" t="s">
        <v>108</v>
      </c>
      <c r="D39" s="2" t="s">
        <v>769</v>
      </c>
      <c r="E39" s="2" t="s">
        <v>1096</v>
      </c>
      <c r="F39" s="2">
        <v>116</v>
      </c>
      <c r="G39" s="2" t="s">
        <v>1226</v>
      </c>
      <c r="I39" s="3" t="s">
        <v>1035</v>
      </c>
      <c r="J39" s="3">
        <v>990</v>
      </c>
      <c r="K39" s="4" t="s">
        <v>1199</v>
      </c>
      <c r="N39" s="8" t="s">
        <v>1345</v>
      </c>
      <c r="O39" s="8" t="s">
        <v>1838</v>
      </c>
      <c r="P39" s="9" t="s">
        <v>1931</v>
      </c>
    </row>
    <row r="40" spans="1:16" x14ac:dyDescent="0.25">
      <c r="A40" s="2" t="s">
        <v>109</v>
      </c>
      <c r="B40" s="2" t="s">
        <v>110</v>
      </c>
      <c r="C40" s="2" t="s">
        <v>111</v>
      </c>
      <c r="D40" s="2" t="s">
        <v>770</v>
      </c>
      <c r="E40" s="2" t="s">
        <v>1186</v>
      </c>
      <c r="F40" s="2">
        <v>950</v>
      </c>
      <c r="G40" s="2" t="s">
        <v>1298</v>
      </c>
      <c r="I40" s="3" t="s">
        <v>1200</v>
      </c>
      <c r="J40" s="3">
        <v>0</v>
      </c>
      <c r="K40" s="4" t="s">
        <v>1201</v>
      </c>
      <c r="N40" s="8" t="s">
        <v>1346</v>
      </c>
      <c r="O40" s="8" t="s">
        <v>1425</v>
      </c>
      <c r="P40" s="9" t="s">
        <v>1932</v>
      </c>
    </row>
    <row r="41" spans="1:16" x14ac:dyDescent="0.25">
      <c r="A41" s="2" t="s">
        <v>112</v>
      </c>
      <c r="B41" s="2" t="s">
        <v>113</v>
      </c>
      <c r="C41" s="2" t="s">
        <v>114</v>
      </c>
      <c r="D41" s="2" t="s">
        <v>771</v>
      </c>
      <c r="E41" s="2" t="s">
        <v>1029</v>
      </c>
      <c r="F41" s="2">
        <v>124</v>
      </c>
      <c r="G41" s="2" t="s">
        <v>1030</v>
      </c>
      <c r="I41" s="3" t="s">
        <v>1036</v>
      </c>
      <c r="J41" s="3">
        <v>170</v>
      </c>
      <c r="K41" s="4" t="s">
        <v>1037</v>
      </c>
      <c r="N41" s="8" t="s">
        <v>1347</v>
      </c>
      <c r="O41" s="8" t="s">
        <v>1839</v>
      </c>
      <c r="P41" s="9" t="s">
        <v>1933</v>
      </c>
    </row>
    <row r="42" spans="1:16" x14ac:dyDescent="0.25">
      <c r="A42" s="2" t="s">
        <v>115</v>
      </c>
      <c r="B42" s="2" t="s">
        <v>116</v>
      </c>
      <c r="C42" s="2" t="s">
        <v>117</v>
      </c>
      <c r="D42" s="2" t="s">
        <v>772</v>
      </c>
      <c r="E42" s="2" t="s">
        <v>1041</v>
      </c>
      <c r="F42" s="2">
        <v>132</v>
      </c>
      <c r="G42" s="2" t="s">
        <v>1203</v>
      </c>
      <c r="I42" s="3" t="s">
        <v>1038</v>
      </c>
      <c r="J42" s="3">
        <v>188</v>
      </c>
      <c r="K42" s="4" t="s">
        <v>1039</v>
      </c>
      <c r="N42" s="8" t="s">
        <v>1348</v>
      </c>
      <c r="O42" s="8" t="s">
        <v>1840</v>
      </c>
      <c r="P42" s="9" t="s">
        <v>1934</v>
      </c>
    </row>
    <row r="43" spans="1:16" x14ac:dyDescent="0.25">
      <c r="A43" s="2" t="s">
        <v>118</v>
      </c>
      <c r="B43" s="2" t="s">
        <v>119</v>
      </c>
      <c r="C43" s="2" t="s">
        <v>120</v>
      </c>
      <c r="D43" s="2" t="s">
        <v>773</v>
      </c>
      <c r="E43" s="2" t="s">
        <v>1101</v>
      </c>
      <c r="F43" s="2">
        <v>136</v>
      </c>
      <c r="G43" s="2" t="s">
        <v>1231</v>
      </c>
      <c r="I43" s="3" t="s">
        <v>1040</v>
      </c>
      <c r="J43" s="3">
        <v>931</v>
      </c>
      <c r="K43" s="4" t="s">
        <v>1202</v>
      </c>
      <c r="N43" s="8" t="s">
        <v>1349</v>
      </c>
      <c r="O43" s="8" t="s">
        <v>1841</v>
      </c>
      <c r="P43" s="9" t="s">
        <v>1935</v>
      </c>
    </row>
    <row r="44" spans="1:16" x14ac:dyDescent="0.25">
      <c r="A44" s="2" t="s">
        <v>121</v>
      </c>
      <c r="B44" s="2" t="s">
        <v>122</v>
      </c>
      <c r="C44" s="2" t="s">
        <v>123</v>
      </c>
      <c r="D44" s="2" t="s">
        <v>774</v>
      </c>
      <c r="E44" s="2" t="s">
        <v>1186</v>
      </c>
      <c r="F44" s="2">
        <v>950</v>
      </c>
      <c r="G44" s="2" t="s">
        <v>1298</v>
      </c>
      <c r="I44" s="3" t="s">
        <v>1041</v>
      </c>
      <c r="J44" s="3">
        <v>132</v>
      </c>
      <c r="K44" s="4" t="s">
        <v>1203</v>
      </c>
      <c r="N44" s="8" t="s">
        <v>1350</v>
      </c>
      <c r="O44" s="8" t="s">
        <v>1842</v>
      </c>
      <c r="P44" s="9" t="s">
        <v>1936</v>
      </c>
    </row>
    <row r="45" spans="1:16" x14ac:dyDescent="0.25">
      <c r="A45" s="2" t="s">
        <v>124</v>
      </c>
      <c r="B45" s="2" t="s">
        <v>125</v>
      </c>
      <c r="C45" s="2" t="s">
        <v>126</v>
      </c>
      <c r="D45" s="2" t="s">
        <v>775</v>
      </c>
      <c r="E45" s="2" t="s">
        <v>1186</v>
      </c>
      <c r="F45" s="2">
        <v>950</v>
      </c>
      <c r="G45" s="2" t="s">
        <v>1298</v>
      </c>
      <c r="I45" s="3" t="s">
        <v>1042</v>
      </c>
      <c r="J45" s="3">
        <v>203</v>
      </c>
      <c r="K45" s="4" t="s">
        <v>1043</v>
      </c>
      <c r="N45" s="8" t="s">
        <v>1351</v>
      </c>
      <c r="O45" s="8" t="s">
        <v>1843</v>
      </c>
      <c r="P45" s="9" t="s">
        <v>1937</v>
      </c>
    </row>
    <row r="46" spans="1:16" x14ac:dyDescent="0.25">
      <c r="A46" s="2" t="s">
        <v>127</v>
      </c>
      <c r="B46" s="2" t="s">
        <v>128</v>
      </c>
      <c r="C46" s="2" t="s">
        <v>129</v>
      </c>
      <c r="D46" s="2" t="s">
        <v>776</v>
      </c>
      <c r="E46" s="2" t="s">
        <v>1035</v>
      </c>
      <c r="F46" s="2">
        <v>990</v>
      </c>
      <c r="G46" s="2" t="s">
        <v>1199</v>
      </c>
      <c r="I46" s="3" t="s">
        <v>1044</v>
      </c>
      <c r="J46" s="3">
        <v>262</v>
      </c>
      <c r="K46" s="4" t="s">
        <v>1045</v>
      </c>
      <c r="N46" s="8" t="s">
        <v>1352</v>
      </c>
      <c r="O46" s="8" t="s">
        <v>1844</v>
      </c>
      <c r="P46" s="9" t="s">
        <v>1938</v>
      </c>
    </row>
    <row r="47" spans="1:16" x14ac:dyDescent="0.25">
      <c r="A47" s="2" t="s">
        <v>130</v>
      </c>
      <c r="B47" s="2" t="s">
        <v>131</v>
      </c>
      <c r="C47" s="2" t="s">
        <v>132</v>
      </c>
      <c r="D47" s="2" t="s">
        <v>777</v>
      </c>
      <c r="E47" s="2" t="s">
        <v>1200</v>
      </c>
      <c r="F47" s="2">
        <v>0</v>
      </c>
      <c r="G47" s="2" t="s">
        <v>1201</v>
      </c>
      <c r="I47" s="3" t="s">
        <v>1046</v>
      </c>
      <c r="J47" s="3">
        <v>208</v>
      </c>
      <c r="K47" s="4" t="s">
        <v>1047</v>
      </c>
      <c r="N47" s="8" t="s">
        <v>1353</v>
      </c>
      <c r="O47" s="8" t="s">
        <v>1845</v>
      </c>
      <c r="P47" s="9" t="s">
        <v>1939</v>
      </c>
    </row>
    <row r="48" spans="1:16" x14ac:dyDescent="0.25">
      <c r="A48" s="2" t="s">
        <v>137</v>
      </c>
      <c r="B48" s="2" t="s">
        <v>138</v>
      </c>
      <c r="C48" s="2" t="s">
        <v>139</v>
      </c>
      <c r="D48" s="2" t="s">
        <v>780</v>
      </c>
      <c r="E48" s="2" t="s">
        <v>999</v>
      </c>
      <c r="F48" s="2">
        <v>36</v>
      </c>
      <c r="G48" s="2" t="s">
        <v>1000</v>
      </c>
      <c r="I48" s="3" t="s">
        <v>1048</v>
      </c>
      <c r="J48" s="3">
        <v>214</v>
      </c>
      <c r="K48" s="4" t="s">
        <v>1049</v>
      </c>
      <c r="N48" s="8" t="s">
        <v>1354</v>
      </c>
      <c r="O48" s="8" t="s">
        <v>1846</v>
      </c>
      <c r="P48" s="9" t="s">
        <v>1940</v>
      </c>
    </row>
    <row r="49" spans="1:16" x14ac:dyDescent="0.25">
      <c r="A49" s="2" t="s">
        <v>140</v>
      </c>
      <c r="B49" s="2" t="s">
        <v>141</v>
      </c>
      <c r="C49" s="2" t="s">
        <v>142</v>
      </c>
      <c r="D49" s="2" t="s">
        <v>781</v>
      </c>
      <c r="E49" s="2" t="s">
        <v>999</v>
      </c>
      <c r="F49" s="2">
        <v>36</v>
      </c>
      <c r="G49" s="2" t="s">
        <v>1000</v>
      </c>
      <c r="I49" s="3" t="s">
        <v>1050</v>
      </c>
      <c r="J49" s="3">
        <v>12</v>
      </c>
      <c r="K49" s="4" t="s">
        <v>1051</v>
      </c>
      <c r="N49" s="8" t="s">
        <v>1355</v>
      </c>
      <c r="O49" s="8" t="s">
        <v>1847</v>
      </c>
      <c r="P49" s="9" t="s">
        <v>1941</v>
      </c>
    </row>
    <row r="50" spans="1:16" x14ac:dyDescent="0.25">
      <c r="A50" s="2" t="s">
        <v>143</v>
      </c>
      <c r="B50" s="2" t="s">
        <v>144</v>
      </c>
      <c r="C50" s="2" t="s">
        <v>145</v>
      </c>
      <c r="D50" s="2" t="s">
        <v>782</v>
      </c>
      <c r="E50" s="2" t="s">
        <v>1036</v>
      </c>
      <c r="F50" s="2">
        <v>170</v>
      </c>
      <c r="G50" s="2" t="s">
        <v>1037</v>
      </c>
      <c r="I50" s="3" t="s">
        <v>1052</v>
      </c>
      <c r="J50" s="3">
        <v>818</v>
      </c>
      <c r="K50" s="4" t="s">
        <v>1053</v>
      </c>
      <c r="N50" s="8" t="s">
        <v>1356</v>
      </c>
      <c r="O50" s="8" t="s">
        <v>1848</v>
      </c>
      <c r="P50" s="9" t="s">
        <v>1942</v>
      </c>
    </row>
    <row r="51" spans="1:16" x14ac:dyDescent="0.25">
      <c r="A51" s="2" t="s">
        <v>146</v>
      </c>
      <c r="B51" s="2" t="s">
        <v>147</v>
      </c>
      <c r="C51" s="2" t="s">
        <v>148</v>
      </c>
      <c r="D51" s="2" t="s">
        <v>783</v>
      </c>
      <c r="E51" s="2" t="s">
        <v>1097</v>
      </c>
      <c r="F51" s="2">
        <v>174</v>
      </c>
      <c r="G51" s="2" t="s">
        <v>1227</v>
      </c>
      <c r="I51" s="3" t="s">
        <v>1054</v>
      </c>
      <c r="J51" s="3">
        <v>232</v>
      </c>
      <c r="K51" s="4" t="s">
        <v>1055</v>
      </c>
      <c r="N51" s="8" t="s">
        <v>1357</v>
      </c>
      <c r="O51" s="8" t="s">
        <v>1849</v>
      </c>
      <c r="P51" s="9" t="s">
        <v>1943</v>
      </c>
    </row>
    <row r="52" spans="1:16" x14ac:dyDescent="0.25">
      <c r="A52" s="2" t="s">
        <v>153</v>
      </c>
      <c r="B52" s="2" t="s">
        <v>154</v>
      </c>
      <c r="C52" s="2" t="s">
        <v>155</v>
      </c>
      <c r="D52" s="2" t="s">
        <v>786</v>
      </c>
      <c r="E52" s="2" t="s">
        <v>1038</v>
      </c>
      <c r="F52" s="2">
        <v>188</v>
      </c>
      <c r="G52" s="2" t="s">
        <v>1039</v>
      </c>
      <c r="I52" s="3" t="s">
        <v>1056</v>
      </c>
      <c r="J52" s="3">
        <v>230</v>
      </c>
      <c r="K52" s="4" t="s">
        <v>1057</v>
      </c>
      <c r="N52" s="8" t="s">
        <v>1358</v>
      </c>
      <c r="O52" s="8" t="s">
        <v>1850</v>
      </c>
      <c r="P52" s="9" t="s">
        <v>1944</v>
      </c>
    </row>
    <row r="53" spans="1:16" x14ac:dyDescent="0.25">
      <c r="A53" s="2" t="s">
        <v>719</v>
      </c>
      <c r="B53" s="2" t="s">
        <v>156</v>
      </c>
      <c r="C53" s="2" t="s">
        <v>157</v>
      </c>
      <c r="D53" s="2" t="s">
        <v>787</v>
      </c>
      <c r="E53" s="2" t="s">
        <v>1189</v>
      </c>
      <c r="F53" s="2">
        <v>952</v>
      </c>
      <c r="G53" s="2" t="s">
        <v>1292</v>
      </c>
      <c r="I53" s="3" t="s">
        <v>1058</v>
      </c>
      <c r="J53" s="3">
        <v>978</v>
      </c>
      <c r="K53" s="4" t="s">
        <v>1059</v>
      </c>
      <c r="N53" s="8" t="s">
        <v>1359</v>
      </c>
      <c r="O53" s="8" t="s">
        <v>1851</v>
      </c>
      <c r="P53" s="9" t="s">
        <v>1945</v>
      </c>
    </row>
    <row r="54" spans="1:16" x14ac:dyDescent="0.25">
      <c r="A54" s="2" t="s">
        <v>158</v>
      </c>
      <c r="B54" s="2" t="s">
        <v>159</v>
      </c>
      <c r="C54" s="2" t="s">
        <v>160</v>
      </c>
      <c r="D54" s="2" t="s">
        <v>788</v>
      </c>
      <c r="E54" s="2" t="s">
        <v>1080</v>
      </c>
      <c r="F54" s="2">
        <v>191</v>
      </c>
      <c r="G54" s="2" t="s">
        <v>1210</v>
      </c>
      <c r="I54" s="3" t="s">
        <v>1060</v>
      </c>
      <c r="J54" s="3">
        <v>242</v>
      </c>
      <c r="K54" s="4" t="s">
        <v>1204</v>
      </c>
      <c r="N54" s="8" t="s">
        <v>1360</v>
      </c>
      <c r="O54" s="8" t="s">
        <v>1852</v>
      </c>
      <c r="P54" s="9" t="s">
        <v>1946</v>
      </c>
    </row>
    <row r="55" spans="1:16" x14ac:dyDescent="0.25">
      <c r="A55" s="2" t="s">
        <v>161</v>
      </c>
      <c r="B55" s="2" t="s">
        <v>162</v>
      </c>
      <c r="C55" s="2" t="s">
        <v>163</v>
      </c>
      <c r="D55" s="2" t="s">
        <v>789</v>
      </c>
      <c r="E55" s="2" t="s">
        <v>1040</v>
      </c>
      <c r="F55" s="2">
        <v>931</v>
      </c>
      <c r="G55" s="2" t="s">
        <v>1202</v>
      </c>
      <c r="I55" s="3" t="s">
        <v>1061</v>
      </c>
      <c r="J55" s="3">
        <v>238</v>
      </c>
      <c r="K55" s="4" t="s">
        <v>1062</v>
      </c>
      <c r="N55" s="8" t="s">
        <v>1361</v>
      </c>
      <c r="O55" s="8" t="s">
        <v>1853</v>
      </c>
      <c r="P55" s="9" t="s">
        <v>1947</v>
      </c>
    </row>
    <row r="56" spans="1:16" x14ac:dyDescent="0.25">
      <c r="A56" s="2" t="s">
        <v>164</v>
      </c>
      <c r="B56" s="2" t="s">
        <v>165</v>
      </c>
      <c r="C56" s="2" t="s">
        <v>166</v>
      </c>
      <c r="D56" s="2" t="s">
        <v>790</v>
      </c>
      <c r="E56" s="2" t="s">
        <v>1058</v>
      </c>
      <c r="F56" s="2">
        <v>978</v>
      </c>
      <c r="G56" s="2" t="s">
        <v>1059</v>
      </c>
      <c r="I56" s="3" t="s">
        <v>1063</v>
      </c>
      <c r="J56" s="3">
        <v>826</v>
      </c>
      <c r="K56" s="4" t="s">
        <v>1064</v>
      </c>
      <c r="N56" s="8" t="s">
        <v>1362</v>
      </c>
      <c r="O56" s="8" t="s">
        <v>1854</v>
      </c>
      <c r="P56" s="9" t="s">
        <v>1948</v>
      </c>
    </row>
    <row r="57" spans="1:16" x14ac:dyDescent="0.25">
      <c r="A57" s="2" t="s">
        <v>167</v>
      </c>
      <c r="B57" s="2" t="s">
        <v>168</v>
      </c>
      <c r="C57" s="2" t="s">
        <v>169</v>
      </c>
      <c r="D57" s="2" t="s">
        <v>791</v>
      </c>
      <c r="E57" s="2" t="s">
        <v>1042</v>
      </c>
      <c r="F57" s="2">
        <v>203</v>
      </c>
      <c r="G57" s="2" t="s">
        <v>1043</v>
      </c>
      <c r="I57" s="3" t="s">
        <v>1065</v>
      </c>
      <c r="J57" s="3">
        <v>981</v>
      </c>
      <c r="K57" s="4" t="s">
        <v>1066</v>
      </c>
      <c r="N57" s="8" t="s">
        <v>1363</v>
      </c>
      <c r="O57" s="8" t="s">
        <v>1855</v>
      </c>
      <c r="P57" s="9" t="s">
        <v>1949</v>
      </c>
    </row>
    <row r="58" spans="1:16" x14ac:dyDescent="0.25">
      <c r="A58" s="2" t="s">
        <v>716</v>
      </c>
      <c r="B58" s="2" t="s">
        <v>151</v>
      </c>
      <c r="C58" s="2" t="s">
        <v>152</v>
      </c>
      <c r="D58" s="2" t="s">
        <v>785</v>
      </c>
      <c r="E58" s="2" t="s">
        <v>1031</v>
      </c>
      <c r="F58" s="2">
        <v>976</v>
      </c>
      <c r="G58" s="2" t="s">
        <v>1032</v>
      </c>
      <c r="I58" s="3" t="s">
        <v>1205</v>
      </c>
      <c r="J58" s="3">
        <v>0</v>
      </c>
      <c r="K58" s="4" t="s">
        <v>1206</v>
      </c>
      <c r="N58" s="8" t="s">
        <v>1364</v>
      </c>
      <c r="O58" s="8" t="s">
        <v>1856</v>
      </c>
      <c r="P58" s="9" t="s">
        <v>1950</v>
      </c>
    </row>
    <row r="59" spans="1:16" x14ac:dyDescent="0.25">
      <c r="A59" s="2" t="s">
        <v>170</v>
      </c>
      <c r="B59" s="2" t="s">
        <v>171</v>
      </c>
      <c r="C59" s="2" t="s">
        <v>172</v>
      </c>
      <c r="D59" s="2" t="s">
        <v>792</v>
      </c>
      <c r="E59" s="2" t="s">
        <v>1046</v>
      </c>
      <c r="F59" s="2">
        <v>208</v>
      </c>
      <c r="G59" s="2" t="s">
        <v>1047</v>
      </c>
      <c r="I59" s="3" t="s">
        <v>1067</v>
      </c>
      <c r="J59" s="3">
        <v>936</v>
      </c>
      <c r="K59" s="4" t="s">
        <v>1068</v>
      </c>
      <c r="N59" s="8" t="s">
        <v>1365</v>
      </c>
      <c r="O59" s="8" t="s">
        <v>1857</v>
      </c>
      <c r="P59" s="9" t="s">
        <v>1951</v>
      </c>
    </row>
    <row r="60" spans="1:16" x14ac:dyDescent="0.25">
      <c r="A60" s="2" t="s">
        <v>173</v>
      </c>
      <c r="B60" s="2" t="s">
        <v>174</v>
      </c>
      <c r="C60" s="2" t="s">
        <v>175</v>
      </c>
      <c r="D60" s="2" t="s">
        <v>793</v>
      </c>
      <c r="E60" s="2" t="s">
        <v>1044</v>
      </c>
      <c r="F60" s="2">
        <v>262</v>
      </c>
      <c r="G60" s="2" t="s">
        <v>1045</v>
      </c>
      <c r="I60" s="3" t="s">
        <v>1069</v>
      </c>
      <c r="J60" s="3">
        <v>292</v>
      </c>
      <c r="K60" s="4" t="s">
        <v>1070</v>
      </c>
      <c r="N60" s="8" t="s">
        <v>1366</v>
      </c>
      <c r="O60" s="8" t="s">
        <v>1858</v>
      </c>
      <c r="P60" s="9" t="s">
        <v>1952</v>
      </c>
    </row>
    <row r="61" spans="1:16" x14ac:dyDescent="0.25">
      <c r="A61" s="2" t="s">
        <v>176</v>
      </c>
      <c r="B61" s="2" t="s">
        <v>177</v>
      </c>
      <c r="C61" s="2" t="s">
        <v>178</v>
      </c>
      <c r="D61" s="2" t="s">
        <v>794</v>
      </c>
      <c r="E61" s="2" t="s">
        <v>1187</v>
      </c>
      <c r="F61" s="2">
        <v>951</v>
      </c>
      <c r="G61" s="2" t="s">
        <v>1188</v>
      </c>
      <c r="I61" s="3" t="s">
        <v>1071</v>
      </c>
      <c r="J61" s="3">
        <v>270</v>
      </c>
      <c r="K61" s="4" t="s">
        <v>1072</v>
      </c>
      <c r="N61" s="8" t="s">
        <v>1367</v>
      </c>
      <c r="O61" s="8" t="s">
        <v>1859</v>
      </c>
      <c r="P61" s="9" t="s">
        <v>1953</v>
      </c>
    </row>
    <row r="62" spans="1:16" x14ac:dyDescent="0.25">
      <c r="A62" s="2" t="s">
        <v>179</v>
      </c>
      <c r="B62" s="2" t="s">
        <v>180</v>
      </c>
      <c r="C62" s="2" t="s">
        <v>181</v>
      </c>
      <c r="D62" s="2" t="s">
        <v>795</v>
      </c>
      <c r="E62" s="2" t="s">
        <v>1048</v>
      </c>
      <c r="F62" s="2">
        <v>214</v>
      </c>
      <c r="G62" s="2" t="s">
        <v>1049</v>
      </c>
      <c r="I62" s="3" t="s">
        <v>1073</v>
      </c>
      <c r="J62" s="3">
        <v>324</v>
      </c>
      <c r="K62" s="4" t="s">
        <v>1074</v>
      </c>
      <c r="N62" s="8" t="s">
        <v>1368</v>
      </c>
      <c r="O62" s="8" t="s">
        <v>1860</v>
      </c>
      <c r="P62" s="9" t="s">
        <v>1562</v>
      </c>
    </row>
    <row r="63" spans="1:16" x14ac:dyDescent="0.25">
      <c r="A63" s="2" t="s">
        <v>182</v>
      </c>
      <c r="B63" s="2" t="s">
        <v>183</v>
      </c>
      <c r="C63" s="2" t="s">
        <v>184</v>
      </c>
      <c r="D63" s="2" t="s">
        <v>796</v>
      </c>
      <c r="E63" s="2" t="s">
        <v>1177</v>
      </c>
      <c r="F63" s="2">
        <v>840</v>
      </c>
      <c r="G63" s="2" t="s">
        <v>1178</v>
      </c>
      <c r="I63" s="3" t="s">
        <v>1075</v>
      </c>
      <c r="J63" s="3">
        <v>320</v>
      </c>
      <c r="K63" s="4" t="s">
        <v>1076</v>
      </c>
      <c r="N63" s="8" t="s">
        <v>1369</v>
      </c>
      <c r="O63" s="8" t="s">
        <v>1861</v>
      </c>
      <c r="P63" s="9" t="s">
        <v>1954</v>
      </c>
    </row>
    <row r="64" spans="1:16" x14ac:dyDescent="0.25">
      <c r="A64" s="2" t="s">
        <v>185</v>
      </c>
      <c r="B64" s="2" t="s">
        <v>186</v>
      </c>
      <c r="C64" s="2" t="s">
        <v>187</v>
      </c>
      <c r="D64" s="2" t="s">
        <v>797</v>
      </c>
      <c r="E64" s="2" t="s">
        <v>1052</v>
      </c>
      <c r="F64" s="2">
        <v>818</v>
      </c>
      <c r="G64" s="2" t="s">
        <v>1053</v>
      </c>
      <c r="I64" s="3" t="s">
        <v>1077</v>
      </c>
      <c r="J64" s="3">
        <v>328</v>
      </c>
      <c r="K64" s="4" t="s">
        <v>1207</v>
      </c>
      <c r="N64" s="8" t="s">
        <v>1370</v>
      </c>
      <c r="O64" s="8" t="s">
        <v>1862</v>
      </c>
      <c r="P64" s="9" t="s">
        <v>1563</v>
      </c>
    </row>
    <row r="65" spans="1:16" x14ac:dyDescent="0.25">
      <c r="A65" s="2" t="s">
        <v>188</v>
      </c>
      <c r="B65" s="2" t="s">
        <v>189</v>
      </c>
      <c r="C65" s="2" t="s">
        <v>190</v>
      </c>
      <c r="D65" s="2" t="s">
        <v>798</v>
      </c>
      <c r="E65" s="2" t="s">
        <v>1177</v>
      </c>
      <c r="F65" s="2">
        <v>840</v>
      </c>
      <c r="G65" s="2" t="s">
        <v>1178</v>
      </c>
      <c r="I65" s="3" t="s">
        <v>1078</v>
      </c>
      <c r="J65" s="3">
        <v>344</v>
      </c>
      <c r="K65" s="4" t="s">
        <v>1208</v>
      </c>
      <c r="N65" s="8" t="s">
        <v>1371</v>
      </c>
      <c r="O65" s="8" t="s">
        <v>1863</v>
      </c>
      <c r="P65" s="9" t="s">
        <v>1955</v>
      </c>
    </row>
    <row r="66" spans="1:16" x14ac:dyDescent="0.25">
      <c r="A66" s="2" t="s">
        <v>191</v>
      </c>
      <c r="B66" s="2" t="s">
        <v>192</v>
      </c>
      <c r="C66" s="2" t="s">
        <v>193</v>
      </c>
      <c r="D66" s="2" t="s">
        <v>799</v>
      </c>
      <c r="E66" s="2" t="s">
        <v>1186</v>
      </c>
      <c r="F66" s="2">
        <v>950</v>
      </c>
      <c r="G66" s="2" t="s">
        <v>1298</v>
      </c>
      <c r="I66" s="3" t="s">
        <v>1079</v>
      </c>
      <c r="J66" s="3">
        <v>340</v>
      </c>
      <c r="K66" s="4" t="s">
        <v>1209</v>
      </c>
      <c r="N66" s="8" t="s">
        <v>1372</v>
      </c>
      <c r="O66" s="8" t="s">
        <v>1864</v>
      </c>
      <c r="P66" s="9" t="s">
        <v>1956</v>
      </c>
    </row>
    <row r="67" spans="1:16" x14ac:dyDescent="0.25">
      <c r="A67" s="2" t="s">
        <v>194</v>
      </c>
      <c r="B67" s="2" t="s">
        <v>195</v>
      </c>
      <c r="C67" s="2" t="s">
        <v>196</v>
      </c>
      <c r="D67" s="2" t="s">
        <v>800</v>
      </c>
      <c r="E67" s="2" t="s">
        <v>1054</v>
      </c>
      <c r="F67" s="2">
        <v>232</v>
      </c>
      <c r="G67" s="2" t="s">
        <v>1055</v>
      </c>
      <c r="I67" s="3" t="s">
        <v>1080</v>
      </c>
      <c r="J67" s="3">
        <v>191</v>
      </c>
      <c r="K67" s="4" t="s">
        <v>1210</v>
      </c>
      <c r="N67" s="8" t="s">
        <v>1373</v>
      </c>
      <c r="O67" s="8" t="s">
        <v>1865</v>
      </c>
      <c r="P67" s="9" t="s">
        <v>1957</v>
      </c>
    </row>
    <row r="68" spans="1:16" x14ac:dyDescent="0.25">
      <c r="A68" s="2" t="s">
        <v>197</v>
      </c>
      <c r="B68" s="2" t="s">
        <v>198</v>
      </c>
      <c r="C68" s="2" t="s">
        <v>199</v>
      </c>
      <c r="D68" s="2" t="s">
        <v>801</v>
      </c>
      <c r="E68" s="2" t="s">
        <v>1058</v>
      </c>
      <c r="F68" s="2">
        <v>978</v>
      </c>
      <c r="G68" s="2" t="s">
        <v>1059</v>
      </c>
      <c r="I68" s="3" t="s">
        <v>1081</v>
      </c>
      <c r="J68" s="3">
        <v>332</v>
      </c>
      <c r="K68" s="4" t="s">
        <v>1211</v>
      </c>
      <c r="N68" s="8" t="s">
        <v>1374</v>
      </c>
      <c r="O68" s="8" t="s">
        <v>1866</v>
      </c>
      <c r="P68" s="9" t="s">
        <v>1958</v>
      </c>
    </row>
    <row r="69" spans="1:16" x14ac:dyDescent="0.25">
      <c r="A69" s="2" t="s">
        <v>729</v>
      </c>
      <c r="B69" s="2" t="s">
        <v>614</v>
      </c>
      <c r="C69" s="2" t="s">
        <v>615</v>
      </c>
      <c r="D69" s="2" t="s">
        <v>943</v>
      </c>
      <c r="E69" s="2" t="s">
        <v>1160</v>
      </c>
      <c r="F69" s="2">
        <v>748</v>
      </c>
      <c r="G69" s="2" t="s">
        <v>1278</v>
      </c>
      <c r="I69" s="3" t="s">
        <v>1082</v>
      </c>
      <c r="J69" s="3">
        <v>348</v>
      </c>
      <c r="K69" s="4" t="s">
        <v>1212</v>
      </c>
      <c r="N69" s="8" t="s">
        <v>1375</v>
      </c>
      <c r="O69" s="8" t="s">
        <v>1867</v>
      </c>
      <c r="P69" s="9" t="s">
        <v>1959</v>
      </c>
    </row>
    <row r="70" spans="1:16" x14ac:dyDescent="0.25">
      <c r="A70" s="2" t="s">
        <v>200</v>
      </c>
      <c r="B70" s="2" t="s">
        <v>201</v>
      </c>
      <c r="C70" s="2" t="s">
        <v>202</v>
      </c>
      <c r="D70" s="2" t="s">
        <v>802</v>
      </c>
      <c r="E70" s="2" t="s">
        <v>1056</v>
      </c>
      <c r="F70" s="2">
        <v>230</v>
      </c>
      <c r="G70" s="2" t="s">
        <v>1057</v>
      </c>
      <c r="I70" s="3" t="s">
        <v>1083</v>
      </c>
      <c r="J70" s="3">
        <v>360</v>
      </c>
      <c r="K70" s="4" t="s">
        <v>1213</v>
      </c>
      <c r="N70" s="8" t="s">
        <v>1376</v>
      </c>
      <c r="O70" s="8" t="s">
        <v>1868</v>
      </c>
      <c r="P70" s="9" t="s">
        <v>1960</v>
      </c>
    </row>
    <row r="71" spans="1:16" x14ac:dyDescent="0.25">
      <c r="A71" s="2" t="s">
        <v>720</v>
      </c>
      <c r="B71" s="2" t="s">
        <v>203</v>
      </c>
      <c r="C71" s="2" t="s">
        <v>204</v>
      </c>
      <c r="D71" s="2" t="s">
        <v>803</v>
      </c>
      <c r="E71" s="2" t="s">
        <v>1061</v>
      </c>
      <c r="F71" s="2">
        <v>238</v>
      </c>
      <c r="G71" s="2" t="s">
        <v>1062</v>
      </c>
      <c r="I71" s="3" t="s">
        <v>1084</v>
      </c>
      <c r="J71" s="3">
        <v>376</v>
      </c>
      <c r="K71" s="4" t="s">
        <v>1214</v>
      </c>
      <c r="N71" s="8" t="s">
        <v>1377</v>
      </c>
      <c r="O71" s="8" t="s">
        <v>1869</v>
      </c>
      <c r="P71" s="9" t="s">
        <v>1565</v>
      </c>
    </row>
    <row r="72" spans="1:16" x14ac:dyDescent="0.25">
      <c r="A72" s="2" t="s">
        <v>205</v>
      </c>
      <c r="B72" s="2" t="s">
        <v>206</v>
      </c>
      <c r="C72" s="2" t="s">
        <v>207</v>
      </c>
      <c r="D72" s="2" t="s">
        <v>804</v>
      </c>
      <c r="E72" s="2" t="s">
        <v>1046</v>
      </c>
      <c r="F72" s="2">
        <v>208</v>
      </c>
      <c r="G72" s="2" t="s">
        <v>1047</v>
      </c>
      <c r="I72" s="3" t="s">
        <v>1215</v>
      </c>
      <c r="J72" s="3">
        <v>0</v>
      </c>
      <c r="K72" s="4" t="s">
        <v>1216</v>
      </c>
      <c r="N72" s="8" t="s">
        <v>1378</v>
      </c>
      <c r="O72" s="8" t="s">
        <v>1870</v>
      </c>
      <c r="P72" s="9" t="s">
        <v>1564</v>
      </c>
    </row>
    <row r="73" spans="1:16" x14ac:dyDescent="0.25">
      <c r="A73" s="2" t="s">
        <v>208</v>
      </c>
      <c r="B73" s="2" t="s">
        <v>209</v>
      </c>
      <c r="C73" s="2" t="s">
        <v>210</v>
      </c>
      <c r="D73" s="2" t="s">
        <v>805</v>
      </c>
      <c r="E73" s="2" t="s">
        <v>1060</v>
      </c>
      <c r="F73" s="2">
        <v>242</v>
      </c>
      <c r="G73" s="2" t="s">
        <v>1204</v>
      </c>
      <c r="I73" s="3" t="s">
        <v>1085</v>
      </c>
      <c r="J73" s="3">
        <v>356</v>
      </c>
      <c r="K73" s="4" t="s">
        <v>1217</v>
      </c>
    </row>
    <row r="74" spans="1:16" x14ac:dyDescent="0.25">
      <c r="A74" s="2" t="s">
        <v>211</v>
      </c>
      <c r="B74" s="2" t="s">
        <v>212</v>
      </c>
      <c r="C74" s="2" t="s">
        <v>213</v>
      </c>
      <c r="D74" s="2" t="s">
        <v>806</v>
      </c>
      <c r="E74" s="2" t="s">
        <v>1058</v>
      </c>
      <c r="F74" s="2">
        <v>978</v>
      </c>
      <c r="G74" s="2" t="s">
        <v>1059</v>
      </c>
      <c r="I74" s="3" t="s">
        <v>1086</v>
      </c>
      <c r="J74" s="3">
        <v>368</v>
      </c>
      <c r="K74" s="4" t="s">
        <v>1087</v>
      </c>
    </row>
    <row r="75" spans="1:16" x14ac:dyDescent="0.25">
      <c r="A75" s="2" t="s">
        <v>214</v>
      </c>
      <c r="B75" s="2" t="s">
        <v>215</v>
      </c>
      <c r="C75" s="2" t="s">
        <v>216</v>
      </c>
      <c r="D75" s="2" t="s">
        <v>807</v>
      </c>
      <c r="E75" s="2" t="s">
        <v>1058</v>
      </c>
      <c r="F75" s="2">
        <v>978</v>
      </c>
      <c r="G75" s="2" t="s">
        <v>1059</v>
      </c>
      <c r="I75" s="3" t="s">
        <v>1088</v>
      </c>
      <c r="J75" s="3">
        <v>364</v>
      </c>
      <c r="K75" s="4" t="s">
        <v>1218</v>
      </c>
    </row>
    <row r="76" spans="1:16" x14ac:dyDescent="0.25">
      <c r="A76" s="2" t="s">
        <v>217</v>
      </c>
      <c r="B76" s="2" t="s">
        <v>218</v>
      </c>
      <c r="C76" s="2" t="s">
        <v>219</v>
      </c>
      <c r="D76" s="2" t="s">
        <v>808</v>
      </c>
      <c r="E76" s="2" t="s">
        <v>1058</v>
      </c>
      <c r="F76" s="2">
        <v>978</v>
      </c>
      <c r="G76" s="2" t="s">
        <v>1059</v>
      </c>
      <c r="I76" s="3" t="s">
        <v>1089</v>
      </c>
      <c r="J76" s="3">
        <v>352</v>
      </c>
      <c r="K76" s="4" t="s">
        <v>1090</v>
      </c>
    </row>
    <row r="77" spans="1:16" x14ac:dyDescent="0.25">
      <c r="A77" s="2" t="s">
        <v>220</v>
      </c>
      <c r="B77" s="2" t="s">
        <v>221</v>
      </c>
      <c r="C77" s="2" t="s">
        <v>222</v>
      </c>
      <c r="D77" s="2" t="s">
        <v>809</v>
      </c>
      <c r="E77" s="2" t="s">
        <v>1058</v>
      </c>
      <c r="F77" s="2">
        <v>978</v>
      </c>
      <c r="G77" s="2" t="s">
        <v>1059</v>
      </c>
      <c r="I77" s="3" t="s">
        <v>1219</v>
      </c>
      <c r="J77" s="3">
        <v>0</v>
      </c>
      <c r="K77" s="4" t="s">
        <v>1220</v>
      </c>
    </row>
    <row r="78" spans="1:16" x14ac:dyDescent="0.25">
      <c r="A78" s="2" t="s">
        <v>223</v>
      </c>
      <c r="B78" s="2" t="s">
        <v>224</v>
      </c>
      <c r="C78" s="2" t="s">
        <v>225</v>
      </c>
      <c r="D78" s="2" t="s">
        <v>810</v>
      </c>
      <c r="E78" s="2" t="s">
        <v>1058</v>
      </c>
      <c r="F78" s="2">
        <v>978</v>
      </c>
      <c r="G78" s="2" t="s">
        <v>1059</v>
      </c>
      <c r="I78" s="3" t="s">
        <v>1091</v>
      </c>
      <c r="J78" s="3">
        <v>388</v>
      </c>
      <c r="K78" s="4" t="s">
        <v>1221</v>
      </c>
    </row>
    <row r="79" spans="1:16" x14ac:dyDescent="0.25">
      <c r="A79" s="2" t="s">
        <v>226</v>
      </c>
      <c r="B79" s="2" t="s">
        <v>227</v>
      </c>
      <c r="C79" s="2" t="s">
        <v>228</v>
      </c>
      <c r="D79" s="2" t="s">
        <v>811</v>
      </c>
      <c r="E79" s="2" t="s">
        <v>1186</v>
      </c>
      <c r="F79" s="2">
        <v>950</v>
      </c>
      <c r="G79" s="2" t="s">
        <v>1298</v>
      </c>
      <c r="I79" s="3" t="s">
        <v>1092</v>
      </c>
      <c r="J79" s="3">
        <v>400</v>
      </c>
      <c r="K79" s="4" t="s">
        <v>1222</v>
      </c>
    </row>
    <row r="80" spans="1:16" x14ac:dyDescent="0.25">
      <c r="A80" s="2" t="s">
        <v>229</v>
      </c>
      <c r="B80" s="2" t="s">
        <v>230</v>
      </c>
      <c r="C80" s="2" t="s">
        <v>231</v>
      </c>
      <c r="D80" s="2" t="s">
        <v>812</v>
      </c>
      <c r="E80" s="2" t="s">
        <v>1071</v>
      </c>
      <c r="F80" s="2">
        <v>270</v>
      </c>
      <c r="G80" s="2" t="s">
        <v>1072</v>
      </c>
      <c r="I80" s="3" t="s">
        <v>1093</v>
      </c>
      <c r="J80" s="3">
        <v>392</v>
      </c>
      <c r="K80" s="4" t="s">
        <v>1223</v>
      </c>
    </row>
    <row r="81" spans="1:11" x14ac:dyDescent="0.25">
      <c r="A81" s="2" t="s">
        <v>232</v>
      </c>
      <c r="B81" s="2" t="s">
        <v>233</v>
      </c>
      <c r="C81" s="2" t="s">
        <v>234</v>
      </c>
      <c r="D81" s="2" t="s">
        <v>813</v>
      </c>
      <c r="E81" s="2" t="s">
        <v>1065</v>
      </c>
      <c r="F81" s="2">
        <v>981</v>
      </c>
      <c r="G81" s="2" t="s">
        <v>1066</v>
      </c>
      <c r="I81" s="3" t="s">
        <v>1094</v>
      </c>
      <c r="J81" s="3">
        <v>404</v>
      </c>
      <c r="K81" s="4" t="s">
        <v>1224</v>
      </c>
    </row>
    <row r="82" spans="1:11" x14ac:dyDescent="0.25">
      <c r="A82" s="2" t="s">
        <v>235</v>
      </c>
      <c r="B82" s="2" t="s">
        <v>236</v>
      </c>
      <c r="C82" s="2" t="s">
        <v>237</v>
      </c>
      <c r="D82" s="2" t="s">
        <v>814</v>
      </c>
      <c r="E82" s="2" t="s">
        <v>1058</v>
      </c>
      <c r="F82" s="2">
        <v>978</v>
      </c>
      <c r="G82" s="2" t="s">
        <v>1059</v>
      </c>
      <c r="I82" s="3" t="s">
        <v>1095</v>
      </c>
      <c r="J82" s="3">
        <v>417</v>
      </c>
      <c r="K82" s="4" t="s">
        <v>1225</v>
      </c>
    </row>
    <row r="83" spans="1:11" x14ac:dyDescent="0.25">
      <c r="A83" s="2" t="s">
        <v>238</v>
      </c>
      <c r="B83" s="2" t="s">
        <v>239</v>
      </c>
      <c r="C83" s="2" t="s">
        <v>240</v>
      </c>
      <c r="D83" s="2" t="s">
        <v>815</v>
      </c>
      <c r="E83" s="2" t="s">
        <v>1067</v>
      </c>
      <c r="F83" s="2">
        <v>936</v>
      </c>
      <c r="G83" s="2" t="s">
        <v>1068</v>
      </c>
      <c r="I83" s="3" t="s">
        <v>1096</v>
      </c>
      <c r="J83" s="3">
        <v>116</v>
      </c>
      <c r="K83" s="4" t="s">
        <v>1226</v>
      </c>
    </row>
    <row r="84" spans="1:11" x14ac:dyDescent="0.25">
      <c r="A84" s="2" t="s">
        <v>241</v>
      </c>
      <c r="B84" s="2" t="s">
        <v>242</v>
      </c>
      <c r="C84" s="2" t="s">
        <v>243</v>
      </c>
      <c r="D84" s="2" t="s">
        <v>816</v>
      </c>
      <c r="E84" s="2" t="s">
        <v>1069</v>
      </c>
      <c r="F84" s="2">
        <v>292</v>
      </c>
      <c r="G84" s="2" t="s">
        <v>1070</v>
      </c>
      <c r="I84" s="3" t="s">
        <v>1097</v>
      </c>
      <c r="J84" s="3">
        <v>174</v>
      </c>
      <c r="K84" s="4" t="s">
        <v>1227</v>
      </c>
    </row>
    <row r="85" spans="1:11" x14ac:dyDescent="0.25">
      <c r="A85" s="2" t="s">
        <v>244</v>
      </c>
      <c r="B85" s="2" t="s">
        <v>245</v>
      </c>
      <c r="C85" s="2" t="s">
        <v>246</v>
      </c>
      <c r="D85" s="2" t="s">
        <v>817</v>
      </c>
      <c r="E85" s="2" t="s">
        <v>1058</v>
      </c>
      <c r="F85" s="2">
        <v>978</v>
      </c>
      <c r="G85" s="2" t="s">
        <v>1059</v>
      </c>
      <c r="I85" s="3" t="s">
        <v>1098</v>
      </c>
      <c r="J85" s="3">
        <v>408</v>
      </c>
      <c r="K85" s="4" t="s">
        <v>1228</v>
      </c>
    </row>
    <row r="86" spans="1:11" x14ac:dyDescent="0.25">
      <c r="A86" s="2" t="s">
        <v>247</v>
      </c>
      <c r="B86" s="2" t="s">
        <v>248</v>
      </c>
      <c r="C86" s="2" t="s">
        <v>249</v>
      </c>
      <c r="D86" s="2" t="s">
        <v>818</v>
      </c>
      <c r="E86" s="2" t="s">
        <v>1046</v>
      </c>
      <c r="F86" s="2">
        <v>208</v>
      </c>
      <c r="G86" s="2" t="s">
        <v>1047</v>
      </c>
      <c r="I86" s="3" t="s">
        <v>1099</v>
      </c>
      <c r="J86" s="3">
        <v>410</v>
      </c>
      <c r="K86" s="4" t="s">
        <v>1229</v>
      </c>
    </row>
    <row r="87" spans="1:11" x14ac:dyDescent="0.25">
      <c r="A87" s="2" t="s">
        <v>250</v>
      </c>
      <c r="B87" s="2" t="s">
        <v>251</v>
      </c>
      <c r="C87" s="2" t="s">
        <v>252</v>
      </c>
      <c r="D87" s="2" t="s">
        <v>819</v>
      </c>
      <c r="E87" s="2" t="s">
        <v>1187</v>
      </c>
      <c r="F87" s="2">
        <v>951</v>
      </c>
      <c r="G87" s="2" t="s">
        <v>1188</v>
      </c>
      <c r="I87" s="3" t="s">
        <v>1100</v>
      </c>
      <c r="J87" s="3">
        <v>414</v>
      </c>
      <c r="K87" s="4" t="s">
        <v>1230</v>
      </c>
    </row>
    <row r="88" spans="1:11" x14ac:dyDescent="0.25">
      <c r="A88" s="2" t="s">
        <v>253</v>
      </c>
      <c r="B88" s="2" t="s">
        <v>254</v>
      </c>
      <c r="C88" s="2" t="s">
        <v>255</v>
      </c>
      <c r="D88" s="2" t="s">
        <v>820</v>
      </c>
      <c r="E88" s="2" t="s">
        <v>1058</v>
      </c>
      <c r="F88" s="2">
        <v>978</v>
      </c>
      <c r="G88" s="2" t="s">
        <v>1059</v>
      </c>
      <c r="I88" s="3" t="s">
        <v>1101</v>
      </c>
      <c r="J88" s="3">
        <v>136</v>
      </c>
      <c r="K88" s="4" t="s">
        <v>1231</v>
      </c>
    </row>
    <row r="89" spans="1:11" x14ac:dyDescent="0.25">
      <c r="A89" s="2" t="s">
        <v>256</v>
      </c>
      <c r="B89" s="2" t="s">
        <v>257</v>
      </c>
      <c r="C89" s="2" t="s">
        <v>258</v>
      </c>
      <c r="D89" s="2" t="s">
        <v>821</v>
      </c>
      <c r="E89" s="2" t="s">
        <v>1177</v>
      </c>
      <c r="F89" s="2">
        <v>840</v>
      </c>
      <c r="G89" s="2" t="s">
        <v>1178</v>
      </c>
      <c r="I89" s="3" t="s">
        <v>1102</v>
      </c>
      <c r="J89" s="3">
        <v>398</v>
      </c>
      <c r="K89" s="4" t="s">
        <v>1232</v>
      </c>
    </row>
    <row r="90" spans="1:11" x14ac:dyDescent="0.25">
      <c r="A90" s="2" t="s">
        <v>259</v>
      </c>
      <c r="B90" s="2" t="s">
        <v>260</v>
      </c>
      <c r="C90" s="2" t="s">
        <v>261</v>
      </c>
      <c r="D90" s="2" t="s">
        <v>822</v>
      </c>
      <c r="E90" s="2" t="s">
        <v>1075</v>
      </c>
      <c r="F90" s="2">
        <v>320</v>
      </c>
      <c r="G90" s="2" t="s">
        <v>1076</v>
      </c>
      <c r="I90" s="3" t="s">
        <v>1103</v>
      </c>
      <c r="J90" s="3">
        <v>418</v>
      </c>
      <c r="K90" s="4" t="s">
        <v>1233</v>
      </c>
    </row>
    <row r="91" spans="1:11" x14ac:dyDescent="0.25">
      <c r="A91" s="2" t="s">
        <v>262</v>
      </c>
      <c r="B91" s="2" t="s">
        <v>263</v>
      </c>
      <c r="C91" s="2" t="s">
        <v>264</v>
      </c>
      <c r="D91" s="2" t="s">
        <v>823</v>
      </c>
      <c r="E91" s="2" t="s">
        <v>1205</v>
      </c>
      <c r="F91" s="2">
        <v>0</v>
      </c>
      <c r="G91" s="2" t="s">
        <v>1206</v>
      </c>
      <c r="I91" s="3" t="s">
        <v>1104</v>
      </c>
      <c r="J91" s="3">
        <v>422</v>
      </c>
      <c r="K91" s="4" t="s">
        <v>1234</v>
      </c>
    </row>
    <row r="92" spans="1:11" x14ac:dyDescent="0.25">
      <c r="A92" s="2" t="s">
        <v>265</v>
      </c>
      <c r="B92" s="2" t="s">
        <v>266</v>
      </c>
      <c r="C92" s="2" t="s">
        <v>267</v>
      </c>
      <c r="D92" s="2" t="s">
        <v>824</v>
      </c>
      <c r="E92" s="2" t="s">
        <v>1073</v>
      </c>
      <c r="F92" s="2">
        <v>324</v>
      </c>
      <c r="G92" s="2" t="s">
        <v>1074</v>
      </c>
      <c r="I92" s="3" t="s">
        <v>1105</v>
      </c>
      <c r="J92" s="3">
        <v>144</v>
      </c>
      <c r="K92" s="4" t="s">
        <v>1235</v>
      </c>
    </row>
    <row r="93" spans="1:11" x14ac:dyDescent="0.25">
      <c r="A93" s="2" t="s">
        <v>268</v>
      </c>
      <c r="B93" s="2" t="s">
        <v>269</v>
      </c>
      <c r="C93" s="2" t="s">
        <v>270</v>
      </c>
      <c r="D93" s="2" t="s">
        <v>825</v>
      </c>
      <c r="E93" s="2" t="s">
        <v>1189</v>
      </c>
      <c r="F93" s="2">
        <v>952</v>
      </c>
      <c r="G93" s="2" t="s">
        <v>1292</v>
      </c>
      <c r="I93" s="3" t="s">
        <v>1106</v>
      </c>
      <c r="J93" s="3">
        <v>430</v>
      </c>
      <c r="K93" s="4" t="s">
        <v>1236</v>
      </c>
    </row>
    <row r="94" spans="1:11" x14ac:dyDescent="0.25">
      <c r="A94" s="2" t="s">
        <v>271</v>
      </c>
      <c r="B94" s="2" t="s">
        <v>272</v>
      </c>
      <c r="C94" s="2" t="s">
        <v>273</v>
      </c>
      <c r="D94" s="2" t="s">
        <v>826</v>
      </c>
      <c r="E94" s="2" t="s">
        <v>1077</v>
      </c>
      <c r="F94" s="2">
        <v>328</v>
      </c>
      <c r="G94" s="2" t="s">
        <v>1207</v>
      </c>
      <c r="I94" s="3" t="s">
        <v>1107</v>
      </c>
      <c r="J94" s="3">
        <v>426</v>
      </c>
      <c r="K94" s="4" t="s">
        <v>1108</v>
      </c>
    </row>
    <row r="95" spans="1:11" x14ac:dyDescent="0.25">
      <c r="A95" s="2" t="s">
        <v>274</v>
      </c>
      <c r="B95" s="2" t="s">
        <v>275</v>
      </c>
      <c r="C95" s="2" t="s">
        <v>276</v>
      </c>
      <c r="D95" s="2" t="s">
        <v>827</v>
      </c>
      <c r="E95" s="2" t="s">
        <v>1081</v>
      </c>
      <c r="F95" s="2">
        <v>332</v>
      </c>
      <c r="G95" s="2" t="s">
        <v>1211</v>
      </c>
      <c r="I95" s="3" t="s">
        <v>1109</v>
      </c>
      <c r="J95" s="3">
        <v>434</v>
      </c>
      <c r="K95" s="4" t="s">
        <v>1237</v>
      </c>
    </row>
    <row r="96" spans="1:11" x14ac:dyDescent="0.25">
      <c r="A96" s="2" t="s">
        <v>277</v>
      </c>
      <c r="B96" s="2" t="s">
        <v>278</v>
      </c>
      <c r="C96" s="2" t="s">
        <v>279</v>
      </c>
      <c r="D96" s="2" t="s">
        <v>828</v>
      </c>
      <c r="I96" s="3" t="s">
        <v>1110</v>
      </c>
      <c r="J96" s="3">
        <v>504</v>
      </c>
      <c r="K96" s="4" t="s">
        <v>1238</v>
      </c>
    </row>
    <row r="97" spans="1:11" x14ac:dyDescent="0.25">
      <c r="A97" s="2" t="s">
        <v>282</v>
      </c>
      <c r="B97" s="2" t="s">
        <v>283</v>
      </c>
      <c r="C97" s="2" t="s">
        <v>284</v>
      </c>
      <c r="D97" s="2" t="s">
        <v>830</v>
      </c>
      <c r="E97" s="2" t="s">
        <v>1079</v>
      </c>
      <c r="F97" s="2">
        <v>340</v>
      </c>
      <c r="G97" s="2" t="s">
        <v>1209</v>
      </c>
      <c r="I97" s="3" t="s">
        <v>1111</v>
      </c>
      <c r="J97" s="3">
        <v>498</v>
      </c>
      <c r="K97" s="4" t="s">
        <v>1239</v>
      </c>
    </row>
    <row r="98" spans="1:11" x14ac:dyDescent="0.25">
      <c r="A98" s="2" t="s">
        <v>713</v>
      </c>
      <c r="B98" s="2" t="s">
        <v>133</v>
      </c>
      <c r="C98" s="2" t="s">
        <v>134</v>
      </c>
      <c r="D98" s="2" t="s">
        <v>778</v>
      </c>
      <c r="E98" s="2" t="s">
        <v>1078</v>
      </c>
      <c r="F98" s="2">
        <v>344</v>
      </c>
      <c r="G98" s="2" t="s">
        <v>1208</v>
      </c>
      <c r="I98" s="3" t="s">
        <v>1112</v>
      </c>
      <c r="J98" s="3">
        <v>969</v>
      </c>
      <c r="K98" s="4" t="s">
        <v>1240</v>
      </c>
    </row>
    <row r="99" spans="1:11" x14ac:dyDescent="0.25">
      <c r="A99" s="2" t="s">
        <v>285</v>
      </c>
      <c r="B99" s="2" t="s">
        <v>286</v>
      </c>
      <c r="C99" s="2" t="s">
        <v>287</v>
      </c>
      <c r="D99" s="2" t="s">
        <v>831</v>
      </c>
      <c r="E99" s="2" t="s">
        <v>1082</v>
      </c>
      <c r="F99" s="2">
        <v>348</v>
      </c>
      <c r="G99" s="2" t="s">
        <v>1212</v>
      </c>
      <c r="I99" s="3" t="s">
        <v>374</v>
      </c>
      <c r="J99" s="3">
        <v>807</v>
      </c>
      <c r="K99" s="4" t="s">
        <v>1113</v>
      </c>
    </row>
    <row r="100" spans="1:11" x14ac:dyDescent="0.25">
      <c r="A100" s="2" t="s">
        <v>288</v>
      </c>
      <c r="B100" s="2" t="s">
        <v>289</v>
      </c>
      <c r="C100" s="2" t="s">
        <v>290</v>
      </c>
      <c r="D100" s="2" t="s">
        <v>832</v>
      </c>
      <c r="E100" s="2" t="s">
        <v>1089</v>
      </c>
      <c r="F100" s="2">
        <v>352</v>
      </c>
      <c r="G100" s="2" t="s">
        <v>1090</v>
      </c>
      <c r="I100" s="3" t="s">
        <v>1114</v>
      </c>
      <c r="J100" s="3">
        <v>104</v>
      </c>
      <c r="K100" s="4" t="s">
        <v>1241</v>
      </c>
    </row>
    <row r="101" spans="1:11" x14ac:dyDescent="0.25">
      <c r="A101" s="2" t="s">
        <v>291</v>
      </c>
      <c r="B101" s="2" t="s">
        <v>292</v>
      </c>
      <c r="C101" s="2" t="s">
        <v>293</v>
      </c>
      <c r="D101" s="2" t="s">
        <v>833</v>
      </c>
      <c r="E101" s="2" t="s">
        <v>1085</v>
      </c>
      <c r="F101" s="2">
        <v>356</v>
      </c>
      <c r="G101" s="2" t="s">
        <v>1217</v>
      </c>
      <c r="I101" s="3" t="s">
        <v>1115</v>
      </c>
      <c r="J101" s="3">
        <v>496</v>
      </c>
      <c r="K101" s="4" t="s">
        <v>1242</v>
      </c>
    </row>
    <row r="102" spans="1:11" x14ac:dyDescent="0.25">
      <c r="A102" s="2" t="s">
        <v>294</v>
      </c>
      <c r="B102" s="2" t="s">
        <v>295</v>
      </c>
      <c r="C102" s="2" t="s">
        <v>296</v>
      </c>
      <c r="D102" s="2" t="s">
        <v>834</v>
      </c>
      <c r="E102" s="2" t="s">
        <v>1083</v>
      </c>
      <c r="F102" s="2">
        <v>360</v>
      </c>
      <c r="G102" s="2" t="s">
        <v>1213</v>
      </c>
      <c r="I102" s="3" t="s">
        <v>1116</v>
      </c>
      <c r="J102" s="3">
        <v>446</v>
      </c>
      <c r="K102" s="4" t="s">
        <v>1299</v>
      </c>
    </row>
    <row r="103" spans="1:11" x14ac:dyDescent="0.25">
      <c r="A103" s="2" t="s">
        <v>722</v>
      </c>
      <c r="B103" s="2" t="s">
        <v>297</v>
      </c>
      <c r="C103" s="2" t="s">
        <v>298</v>
      </c>
      <c r="D103" s="2" t="s">
        <v>835</v>
      </c>
      <c r="E103" s="2" t="s">
        <v>1088</v>
      </c>
      <c r="F103" s="2">
        <v>364</v>
      </c>
      <c r="G103" s="2" t="s">
        <v>1218</v>
      </c>
      <c r="I103" s="3" t="s">
        <v>1243</v>
      </c>
      <c r="J103" s="3">
        <v>478</v>
      </c>
      <c r="K103" s="4" t="s">
        <v>1244</v>
      </c>
    </row>
    <row r="104" spans="1:11" x14ac:dyDescent="0.25">
      <c r="A104" s="2" t="s">
        <v>299</v>
      </c>
      <c r="B104" s="2" t="s">
        <v>300</v>
      </c>
      <c r="C104" s="2" t="s">
        <v>301</v>
      </c>
      <c r="D104" s="2" t="s">
        <v>836</v>
      </c>
      <c r="E104" s="2" t="s">
        <v>1086</v>
      </c>
      <c r="F104" s="2">
        <v>368</v>
      </c>
      <c r="G104" s="2" t="s">
        <v>1087</v>
      </c>
      <c r="I104" s="3" t="s">
        <v>1117</v>
      </c>
      <c r="J104" s="3">
        <v>480</v>
      </c>
      <c r="K104" s="4" t="s">
        <v>1245</v>
      </c>
    </row>
    <row r="105" spans="1:11" x14ac:dyDescent="0.25">
      <c r="A105" s="2" t="s">
        <v>302</v>
      </c>
      <c r="B105" s="2" t="s">
        <v>303</v>
      </c>
      <c r="C105" s="2" t="s">
        <v>304</v>
      </c>
      <c r="D105" s="2" t="s">
        <v>837</v>
      </c>
      <c r="E105" s="2" t="s">
        <v>1058</v>
      </c>
      <c r="F105" s="2">
        <v>978</v>
      </c>
      <c r="G105" s="2" t="s">
        <v>1059</v>
      </c>
      <c r="I105" s="3" t="s">
        <v>1118</v>
      </c>
      <c r="J105" s="3">
        <v>462</v>
      </c>
      <c r="K105" s="4" t="s">
        <v>1246</v>
      </c>
    </row>
    <row r="106" spans="1:11" x14ac:dyDescent="0.25">
      <c r="A106" s="2" t="s">
        <v>305</v>
      </c>
      <c r="B106" s="2" t="s">
        <v>306</v>
      </c>
      <c r="C106" s="2" t="s">
        <v>307</v>
      </c>
      <c r="D106" s="2" t="s">
        <v>838</v>
      </c>
      <c r="E106" s="2" t="s">
        <v>1215</v>
      </c>
      <c r="F106" s="2">
        <v>0</v>
      </c>
      <c r="G106" s="2" t="s">
        <v>1216</v>
      </c>
      <c r="I106" s="3" t="s">
        <v>1119</v>
      </c>
      <c r="J106" s="3">
        <v>454</v>
      </c>
      <c r="K106" s="4" t="s">
        <v>1120</v>
      </c>
    </row>
    <row r="107" spans="1:11" x14ac:dyDescent="0.25">
      <c r="A107" s="2" t="s">
        <v>308</v>
      </c>
      <c r="B107" s="2" t="s">
        <v>309</v>
      </c>
      <c r="C107" s="2" t="s">
        <v>310</v>
      </c>
      <c r="D107" s="2" t="s">
        <v>839</v>
      </c>
      <c r="E107" s="2" t="s">
        <v>1084</v>
      </c>
      <c r="F107" s="2">
        <v>376</v>
      </c>
      <c r="G107" s="2" t="s">
        <v>1214</v>
      </c>
      <c r="I107" s="3" t="s">
        <v>1121</v>
      </c>
      <c r="J107" s="3">
        <v>484</v>
      </c>
      <c r="K107" s="4" t="s">
        <v>1247</v>
      </c>
    </row>
    <row r="108" spans="1:11" x14ac:dyDescent="0.25">
      <c r="A108" s="2" t="s">
        <v>311</v>
      </c>
      <c r="B108" s="2" t="s">
        <v>312</v>
      </c>
      <c r="C108" s="2" t="s">
        <v>313</v>
      </c>
      <c r="D108" s="2" t="s">
        <v>840</v>
      </c>
      <c r="E108" s="2" t="s">
        <v>1058</v>
      </c>
      <c r="F108" s="2">
        <v>978</v>
      </c>
      <c r="G108" s="2" t="s">
        <v>1059</v>
      </c>
      <c r="I108" s="3" t="s">
        <v>1122</v>
      </c>
      <c r="J108" s="3">
        <v>458</v>
      </c>
      <c r="K108" s="4" t="s">
        <v>1248</v>
      </c>
    </row>
    <row r="109" spans="1:11" x14ac:dyDescent="0.25">
      <c r="A109" s="2" t="s">
        <v>314</v>
      </c>
      <c r="B109" s="2" t="s">
        <v>315</v>
      </c>
      <c r="C109" s="2" t="s">
        <v>316</v>
      </c>
      <c r="D109" s="2" t="s">
        <v>841</v>
      </c>
      <c r="E109" s="2" t="s">
        <v>1091</v>
      </c>
      <c r="F109" s="2">
        <v>388</v>
      </c>
      <c r="G109" s="2" t="s">
        <v>1221</v>
      </c>
      <c r="I109" s="3" t="s">
        <v>1123</v>
      </c>
      <c r="J109" s="3">
        <v>943</v>
      </c>
      <c r="K109" s="4" t="s">
        <v>1249</v>
      </c>
    </row>
    <row r="110" spans="1:11" x14ac:dyDescent="0.25">
      <c r="A110" s="2" t="s">
        <v>317</v>
      </c>
      <c r="B110" s="2" t="s">
        <v>318</v>
      </c>
      <c r="C110" s="2" t="s">
        <v>319</v>
      </c>
      <c r="D110" s="2" t="s">
        <v>842</v>
      </c>
      <c r="E110" s="2" t="s">
        <v>1093</v>
      </c>
      <c r="F110" s="2">
        <v>392</v>
      </c>
      <c r="G110" s="2" t="s">
        <v>1223</v>
      </c>
      <c r="I110" s="3" t="s">
        <v>1124</v>
      </c>
      <c r="J110" s="3">
        <v>516</v>
      </c>
      <c r="K110" s="4" t="s">
        <v>1250</v>
      </c>
    </row>
    <row r="111" spans="1:11" x14ac:dyDescent="0.25">
      <c r="A111" s="2" t="s">
        <v>320</v>
      </c>
      <c r="B111" s="2" t="s">
        <v>321</v>
      </c>
      <c r="C111" s="2" t="s">
        <v>322</v>
      </c>
      <c r="D111" s="2" t="s">
        <v>843</v>
      </c>
      <c r="E111" s="2" t="s">
        <v>1219</v>
      </c>
      <c r="F111" s="2">
        <v>0</v>
      </c>
      <c r="G111" s="2" t="s">
        <v>1220</v>
      </c>
      <c r="I111" s="3" t="s">
        <v>1125</v>
      </c>
      <c r="J111" s="3">
        <v>566</v>
      </c>
      <c r="K111" s="4" t="s">
        <v>1251</v>
      </c>
    </row>
    <row r="112" spans="1:11" x14ac:dyDescent="0.25">
      <c r="A112" s="2" t="s">
        <v>323</v>
      </c>
      <c r="B112" s="2" t="s">
        <v>324</v>
      </c>
      <c r="C112" s="2" t="s">
        <v>325</v>
      </c>
      <c r="D112" s="2" t="s">
        <v>844</v>
      </c>
      <c r="E112" s="2" t="s">
        <v>1092</v>
      </c>
      <c r="F112" s="2">
        <v>400</v>
      </c>
      <c r="G112" s="2" t="s">
        <v>1222</v>
      </c>
      <c r="I112" s="3" t="s">
        <v>1126</v>
      </c>
      <c r="J112" s="3">
        <v>558</v>
      </c>
      <c r="K112" s="4" t="s">
        <v>1252</v>
      </c>
    </row>
    <row r="113" spans="1:11" x14ac:dyDescent="0.25">
      <c r="A113" s="2" t="s">
        <v>326</v>
      </c>
      <c r="B113" s="2" t="s">
        <v>327</v>
      </c>
      <c r="C113" s="2" t="s">
        <v>328</v>
      </c>
      <c r="D113" s="2" t="s">
        <v>845</v>
      </c>
      <c r="E113" s="2" t="s">
        <v>1102</v>
      </c>
      <c r="F113" s="2">
        <v>398</v>
      </c>
      <c r="G113" s="2" t="s">
        <v>1232</v>
      </c>
      <c r="I113" s="3" t="s">
        <v>1127</v>
      </c>
      <c r="J113" s="3">
        <v>578</v>
      </c>
      <c r="K113" s="4" t="s">
        <v>1253</v>
      </c>
    </row>
    <row r="114" spans="1:11" x14ac:dyDescent="0.25">
      <c r="A114" s="2" t="s">
        <v>329</v>
      </c>
      <c r="B114" s="2" t="s">
        <v>330</v>
      </c>
      <c r="C114" s="2" t="s">
        <v>331</v>
      </c>
      <c r="D114" s="2" t="s">
        <v>846</v>
      </c>
      <c r="E114" s="2" t="s">
        <v>1094</v>
      </c>
      <c r="F114" s="2">
        <v>404</v>
      </c>
      <c r="G114" s="2" t="s">
        <v>1224</v>
      </c>
      <c r="I114" s="3" t="s">
        <v>1128</v>
      </c>
      <c r="J114" s="3">
        <v>524</v>
      </c>
      <c r="K114" s="4" t="s">
        <v>1254</v>
      </c>
    </row>
    <row r="115" spans="1:11" x14ac:dyDescent="0.25">
      <c r="A115" s="2" t="s">
        <v>332</v>
      </c>
      <c r="B115" s="2" t="s">
        <v>333</v>
      </c>
      <c r="C115" s="2" t="s">
        <v>334</v>
      </c>
      <c r="D115" s="2" t="s">
        <v>847</v>
      </c>
      <c r="I115" s="3" t="s">
        <v>1129</v>
      </c>
      <c r="J115" s="3">
        <v>554</v>
      </c>
      <c r="K115" s="4" t="s">
        <v>1255</v>
      </c>
    </row>
    <row r="116" spans="1:11" x14ac:dyDescent="0.25">
      <c r="A116" s="2" t="s">
        <v>335</v>
      </c>
      <c r="B116" s="2" t="s">
        <v>336</v>
      </c>
      <c r="C116" s="2" t="s">
        <v>337</v>
      </c>
      <c r="D116" s="2" t="s">
        <v>848</v>
      </c>
      <c r="E116" s="2" t="s">
        <v>1098</v>
      </c>
      <c r="F116" s="2">
        <v>408</v>
      </c>
      <c r="G116" s="2" t="s">
        <v>1228</v>
      </c>
      <c r="I116" s="3" t="s">
        <v>1130</v>
      </c>
      <c r="J116" s="3">
        <v>512</v>
      </c>
      <c r="K116" s="4" t="s">
        <v>1256</v>
      </c>
    </row>
    <row r="117" spans="1:11" x14ac:dyDescent="0.25">
      <c r="A117" s="2" t="s">
        <v>338</v>
      </c>
      <c r="B117" s="2" t="s">
        <v>339</v>
      </c>
      <c r="C117" s="2" t="s">
        <v>340</v>
      </c>
      <c r="D117" s="2" t="s">
        <v>849</v>
      </c>
      <c r="E117" s="2" t="s">
        <v>1099</v>
      </c>
      <c r="F117" s="2">
        <v>410</v>
      </c>
      <c r="G117" s="2" t="s">
        <v>1229</v>
      </c>
      <c r="I117" s="3" t="s">
        <v>1131</v>
      </c>
      <c r="J117" s="3">
        <v>590</v>
      </c>
      <c r="K117" s="4" t="s">
        <v>1132</v>
      </c>
    </row>
    <row r="118" spans="1:11" x14ac:dyDescent="0.25">
      <c r="A118" s="2" t="s">
        <v>1300</v>
      </c>
      <c r="B118" s="2" t="s">
        <v>1301</v>
      </c>
      <c r="C118" s="2" t="s">
        <v>1302</v>
      </c>
      <c r="D118" s="2" t="s">
        <v>1196</v>
      </c>
      <c r="E118" s="2" t="s">
        <v>1058</v>
      </c>
      <c r="F118" s="2">
        <v>978</v>
      </c>
      <c r="G118" s="2" t="s">
        <v>1059</v>
      </c>
      <c r="I118" s="3" t="s">
        <v>1133</v>
      </c>
      <c r="J118" s="3">
        <v>604</v>
      </c>
      <c r="K118" s="4" t="s">
        <v>1134</v>
      </c>
    </row>
    <row r="119" spans="1:11" x14ac:dyDescent="0.25">
      <c r="A119" s="2" t="s">
        <v>341</v>
      </c>
      <c r="B119" s="2" t="s">
        <v>342</v>
      </c>
      <c r="C119" s="2" t="s">
        <v>343</v>
      </c>
      <c r="D119" s="2" t="s">
        <v>850</v>
      </c>
      <c r="E119" s="2" t="s">
        <v>1100</v>
      </c>
      <c r="F119" s="2">
        <v>414</v>
      </c>
      <c r="G119" s="2" t="s">
        <v>1230</v>
      </c>
      <c r="I119" s="3" t="s">
        <v>1135</v>
      </c>
      <c r="J119" s="3">
        <v>598</v>
      </c>
      <c r="K119" s="4" t="s">
        <v>1257</v>
      </c>
    </row>
    <row r="120" spans="1:11" x14ac:dyDescent="0.25">
      <c r="A120" s="2" t="s">
        <v>723</v>
      </c>
      <c r="B120" s="2" t="s">
        <v>344</v>
      </c>
      <c r="C120" s="2" t="s">
        <v>345</v>
      </c>
      <c r="D120" s="2" t="s">
        <v>851</v>
      </c>
      <c r="E120" s="2" t="s">
        <v>1095</v>
      </c>
      <c r="F120" s="2">
        <v>417</v>
      </c>
      <c r="G120" s="2" t="s">
        <v>1225</v>
      </c>
      <c r="I120" s="3" t="s">
        <v>1136</v>
      </c>
      <c r="J120" s="3">
        <v>608</v>
      </c>
      <c r="K120" s="4" t="s">
        <v>1258</v>
      </c>
    </row>
    <row r="121" spans="1:11" x14ac:dyDescent="0.25">
      <c r="A121" s="2" t="s">
        <v>346</v>
      </c>
      <c r="B121" s="2" t="s">
        <v>347</v>
      </c>
      <c r="C121" s="2" t="s">
        <v>348</v>
      </c>
      <c r="D121" s="2" t="s">
        <v>852</v>
      </c>
      <c r="E121" s="2" t="s">
        <v>1103</v>
      </c>
      <c r="F121" s="2">
        <v>418</v>
      </c>
      <c r="G121" s="2" t="s">
        <v>1233</v>
      </c>
      <c r="I121" s="3" t="s">
        <v>1137</v>
      </c>
      <c r="J121" s="3">
        <v>586</v>
      </c>
      <c r="K121" s="4" t="s">
        <v>1259</v>
      </c>
    </row>
    <row r="122" spans="1:11" x14ac:dyDescent="0.25">
      <c r="A122" s="2" t="s">
        <v>349</v>
      </c>
      <c r="B122" s="2" t="s">
        <v>350</v>
      </c>
      <c r="C122" s="2" t="s">
        <v>351</v>
      </c>
      <c r="D122" s="2" t="s">
        <v>853</v>
      </c>
      <c r="E122" s="2" t="s">
        <v>1058</v>
      </c>
      <c r="F122" s="2">
        <v>978</v>
      </c>
      <c r="G122" s="2" t="s">
        <v>1059</v>
      </c>
      <c r="I122" s="3" t="s">
        <v>1138</v>
      </c>
      <c r="J122" s="3">
        <v>985</v>
      </c>
      <c r="K122" s="4" t="s">
        <v>1260</v>
      </c>
    </row>
    <row r="123" spans="1:11" x14ac:dyDescent="0.25">
      <c r="A123" s="2" t="s">
        <v>352</v>
      </c>
      <c r="B123" s="2" t="s">
        <v>353</v>
      </c>
      <c r="C123" s="2" t="s">
        <v>354</v>
      </c>
      <c r="D123" s="2" t="s">
        <v>854</v>
      </c>
      <c r="E123" s="2" t="s">
        <v>1104</v>
      </c>
      <c r="F123" s="2">
        <v>422</v>
      </c>
      <c r="G123" s="2" t="s">
        <v>1234</v>
      </c>
      <c r="I123" s="3" t="s">
        <v>1139</v>
      </c>
      <c r="J123" s="3">
        <v>600</v>
      </c>
      <c r="K123" s="4" t="s">
        <v>1140</v>
      </c>
    </row>
    <row r="124" spans="1:11" x14ac:dyDescent="0.25">
      <c r="A124" s="2" t="s">
        <v>355</v>
      </c>
      <c r="B124" s="2" t="s">
        <v>356</v>
      </c>
      <c r="C124" s="2" t="s">
        <v>357</v>
      </c>
      <c r="D124" s="2" t="s">
        <v>855</v>
      </c>
      <c r="E124" s="2" t="s">
        <v>1107</v>
      </c>
      <c r="F124" s="2">
        <v>426</v>
      </c>
      <c r="G124" s="2" t="s">
        <v>1108</v>
      </c>
      <c r="I124" s="3" t="s">
        <v>1141</v>
      </c>
      <c r="J124" s="3">
        <v>634</v>
      </c>
      <c r="K124" s="4" t="s">
        <v>1261</v>
      </c>
    </row>
    <row r="125" spans="1:11" x14ac:dyDescent="0.25">
      <c r="A125" s="2" t="s">
        <v>358</v>
      </c>
      <c r="B125" s="2" t="s">
        <v>359</v>
      </c>
      <c r="C125" s="2" t="s">
        <v>360</v>
      </c>
      <c r="D125" s="2" t="s">
        <v>856</v>
      </c>
      <c r="E125" s="2" t="s">
        <v>1106</v>
      </c>
      <c r="F125" s="2">
        <v>430</v>
      </c>
      <c r="G125" s="2" t="s">
        <v>1236</v>
      </c>
      <c r="I125" s="3" t="s">
        <v>1142</v>
      </c>
      <c r="J125" s="3">
        <v>946</v>
      </c>
      <c r="K125" s="4" t="s">
        <v>1262</v>
      </c>
    </row>
    <row r="126" spans="1:11" x14ac:dyDescent="0.25">
      <c r="A126" s="2" t="s">
        <v>361</v>
      </c>
      <c r="B126" s="2" t="s">
        <v>362</v>
      </c>
      <c r="C126" s="2" t="s">
        <v>363</v>
      </c>
      <c r="D126" s="2" t="s">
        <v>857</v>
      </c>
      <c r="E126" s="2" t="s">
        <v>1109</v>
      </c>
      <c r="F126" s="2">
        <v>434</v>
      </c>
      <c r="G126" s="2" t="s">
        <v>1237</v>
      </c>
      <c r="I126" s="3" t="s">
        <v>1143</v>
      </c>
      <c r="J126" s="3">
        <v>941</v>
      </c>
      <c r="K126" s="4" t="s">
        <v>1263</v>
      </c>
    </row>
    <row r="127" spans="1:11" x14ac:dyDescent="0.25">
      <c r="A127" s="2" t="s">
        <v>364</v>
      </c>
      <c r="B127" s="2" t="s">
        <v>365</v>
      </c>
      <c r="C127" s="2" t="s">
        <v>366</v>
      </c>
      <c r="D127" s="2" t="s">
        <v>858</v>
      </c>
      <c r="E127" s="2" t="s">
        <v>1033</v>
      </c>
      <c r="F127" s="2">
        <v>756</v>
      </c>
      <c r="G127" s="2" t="s">
        <v>1034</v>
      </c>
      <c r="I127" s="3" t="s">
        <v>1144</v>
      </c>
      <c r="J127" s="3">
        <v>643</v>
      </c>
      <c r="K127" s="4" t="s">
        <v>1264</v>
      </c>
    </row>
    <row r="128" spans="1:11" x14ac:dyDescent="0.25">
      <c r="A128" s="2" t="s">
        <v>367</v>
      </c>
      <c r="B128" s="2" t="s">
        <v>368</v>
      </c>
      <c r="C128" s="2" t="s">
        <v>369</v>
      </c>
      <c r="D128" s="2" t="s">
        <v>859</v>
      </c>
      <c r="E128" s="2" t="s">
        <v>1058</v>
      </c>
      <c r="F128" s="2">
        <v>978</v>
      </c>
      <c r="G128" s="2" t="s">
        <v>1059</v>
      </c>
      <c r="I128" s="3" t="s">
        <v>1145</v>
      </c>
      <c r="J128" s="3">
        <v>646</v>
      </c>
      <c r="K128" s="4" t="s">
        <v>1265</v>
      </c>
    </row>
    <row r="129" spans="1:11" x14ac:dyDescent="0.25">
      <c r="A129" s="2" t="s">
        <v>370</v>
      </c>
      <c r="B129" s="2" t="s">
        <v>371</v>
      </c>
      <c r="C129" s="2" t="s">
        <v>372</v>
      </c>
      <c r="D129" s="2" t="s">
        <v>860</v>
      </c>
      <c r="E129" s="2" t="s">
        <v>1058</v>
      </c>
      <c r="F129" s="2">
        <v>978</v>
      </c>
      <c r="G129" s="2" t="s">
        <v>1059</v>
      </c>
      <c r="I129" s="3" t="s">
        <v>1146</v>
      </c>
      <c r="J129" s="3">
        <v>682</v>
      </c>
      <c r="K129" s="4" t="s">
        <v>1266</v>
      </c>
    </row>
    <row r="130" spans="1:11" x14ac:dyDescent="0.25">
      <c r="A130" s="2" t="s">
        <v>714</v>
      </c>
      <c r="B130" s="2" t="s">
        <v>135</v>
      </c>
      <c r="C130" s="2" t="s">
        <v>136</v>
      </c>
      <c r="D130" s="2" t="s">
        <v>779</v>
      </c>
      <c r="E130" s="2" t="s">
        <v>1116</v>
      </c>
      <c r="F130" s="2">
        <v>446</v>
      </c>
      <c r="G130" s="2" t="s">
        <v>1299</v>
      </c>
      <c r="I130" s="3" t="s">
        <v>1147</v>
      </c>
      <c r="J130" s="3">
        <v>90</v>
      </c>
      <c r="K130" s="4" t="s">
        <v>1267</v>
      </c>
    </row>
    <row r="131" spans="1:11" x14ac:dyDescent="0.25">
      <c r="A131" s="2" t="s">
        <v>724</v>
      </c>
      <c r="B131" s="2" t="s">
        <v>373</v>
      </c>
      <c r="C131" s="2" t="s">
        <v>374</v>
      </c>
      <c r="D131" s="2" t="s">
        <v>861</v>
      </c>
      <c r="E131" s="2" t="s">
        <v>374</v>
      </c>
      <c r="F131" s="2">
        <v>807</v>
      </c>
      <c r="G131" s="2" t="s">
        <v>1113</v>
      </c>
      <c r="I131" s="3" t="s">
        <v>1148</v>
      </c>
      <c r="J131" s="3">
        <v>690</v>
      </c>
      <c r="K131" s="4" t="s">
        <v>1268</v>
      </c>
    </row>
    <row r="132" spans="1:11" x14ac:dyDescent="0.25">
      <c r="A132" s="2" t="s">
        <v>375</v>
      </c>
      <c r="B132" s="2" t="s">
        <v>376</v>
      </c>
      <c r="C132" s="2" t="s">
        <v>377</v>
      </c>
      <c r="D132" s="2" t="s">
        <v>862</v>
      </c>
      <c r="E132" s="2" t="s">
        <v>1112</v>
      </c>
      <c r="F132" s="2">
        <v>969</v>
      </c>
      <c r="G132" s="2" t="s">
        <v>1240</v>
      </c>
      <c r="I132" s="3" t="s">
        <v>1149</v>
      </c>
      <c r="J132" s="3">
        <v>938</v>
      </c>
      <c r="K132" s="4" t="s">
        <v>1269</v>
      </c>
    </row>
    <row r="133" spans="1:11" x14ac:dyDescent="0.25">
      <c r="A133" s="2" t="s">
        <v>378</v>
      </c>
      <c r="B133" s="2" t="s">
        <v>379</v>
      </c>
      <c r="C133" s="2" t="s">
        <v>380</v>
      </c>
      <c r="D133" s="2" t="s">
        <v>863</v>
      </c>
      <c r="E133" s="2" t="s">
        <v>1119</v>
      </c>
      <c r="F133" s="2">
        <v>454</v>
      </c>
      <c r="G133" s="2" t="s">
        <v>1120</v>
      </c>
      <c r="I133" s="3" t="s">
        <v>1150</v>
      </c>
      <c r="J133" s="3">
        <v>752</v>
      </c>
      <c r="K133" s="4" t="s">
        <v>1270</v>
      </c>
    </row>
    <row r="134" spans="1:11" x14ac:dyDescent="0.25">
      <c r="A134" s="2" t="s">
        <v>381</v>
      </c>
      <c r="B134" s="2" t="s">
        <v>382</v>
      </c>
      <c r="C134" s="2" t="s">
        <v>383</v>
      </c>
      <c r="D134" s="2" t="s">
        <v>864</v>
      </c>
      <c r="E134" s="2" t="s">
        <v>1122</v>
      </c>
      <c r="F134" s="2">
        <v>458</v>
      </c>
      <c r="G134" s="2" t="s">
        <v>1248</v>
      </c>
      <c r="I134" s="3" t="s">
        <v>1151</v>
      </c>
      <c r="J134" s="3">
        <v>702</v>
      </c>
      <c r="K134" s="4" t="s">
        <v>1271</v>
      </c>
    </row>
    <row r="135" spans="1:11" x14ac:dyDescent="0.25">
      <c r="A135" s="2" t="s">
        <v>384</v>
      </c>
      <c r="B135" s="2" t="s">
        <v>385</v>
      </c>
      <c r="C135" s="2" t="s">
        <v>386</v>
      </c>
      <c r="D135" s="2" t="s">
        <v>865</v>
      </c>
      <c r="E135" s="2" t="s">
        <v>1118</v>
      </c>
      <c r="F135" s="2">
        <v>462</v>
      </c>
      <c r="G135" s="2" t="s">
        <v>1246</v>
      </c>
      <c r="I135" s="3" t="s">
        <v>1152</v>
      </c>
      <c r="J135" s="3">
        <v>654</v>
      </c>
      <c r="K135" s="4" t="s">
        <v>1272</v>
      </c>
    </row>
    <row r="136" spans="1:11" x14ac:dyDescent="0.25">
      <c r="A136" s="2" t="s">
        <v>387</v>
      </c>
      <c r="B136" s="2" t="s">
        <v>388</v>
      </c>
      <c r="C136" s="2" t="s">
        <v>389</v>
      </c>
      <c r="D136" s="2" t="s">
        <v>866</v>
      </c>
      <c r="E136" s="2" t="s">
        <v>1189</v>
      </c>
      <c r="F136" s="2">
        <v>952</v>
      </c>
      <c r="G136" s="2" t="s">
        <v>1292</v>
      </c>
      <c r="I136" s="3" t="s">
        <v>1153</v>
      </c>
      <c r="J136" s="3">
        <v>694</v>
      </c>
      <c r="K136" s="4" t="s">
        <v>1154</v>
      </c>
    </row>
    <row r="137" spans="1:11" x14ac:dyDescent="0.25">
      <c r="A137" s="2" t="s">
        <v>390</v>
      </c>
      <c r="B137" s="2" t="s">
        <v>391</v>
      </c>
      <c r="C137" s="2" t="s">
        <v>392</v>
      </c>
      <c r="D137" s="2" t="s">
        <v>867</v>
      </c>
      <c r="E137" s="2" t="s">
        <v>1058</v>
      </c>
      <c r="F137" s="2">
        <v>978</v>
      </c>
      <c r="G137" s="2" t="s">
        <v>1059</v>
      </c>
      <c r="I137" s="3" t="s">
        <v>1155</v>
      </c>
      <c r="J137" s="3">
        <v>706</v>
      </c>
      <c r="K137" s="4" t="s">
        <v>1273</v>
      </c>
    </row>
    <row r="138" spans="1:11" x14ac:dyDescent="0.25">
      <c r="A138" s="2" t="s">
        <v>393</v>
      </c>
      <c r="B138" s="2" t="s">
        <v>394</v>
      </c>
      <c r="C138" s="2" t="s">
        <v>395</v>
      </c>
      <c r="D138" s="2" t="s">
        <v>868</v>
      </c>
      <c r="E138" s="2" t="s">
        <v>1177</v>
      </c>
      <c r="F138" s="2">
        <v>840</v>
      </c>
      <c r="G138" s="2" t="s">
        <v>1178</v>
      </c>
      <c r="I138" s="3" t="s">
        <v>1156</v>
      </c>
      <c r="J138" s="3">
        <v>968</v>
      </c>
      <c r="K138" s="4" t="s">
        <v>1157</v>
      </c>
    </row>
    <row r="139" spans="1:11" x14ac:dyDescent="0.25">
      <c r="A139" s="2" t="s">
        <v>396</v>
      </c>
      <c r="B139" s="2" t="s">
        <v>397</v>
      </c>
      <c r="C139" s="2" t="s">
        <v>398</v>
      </c>
      <c r="D139" s="2" t="s">
        <v>869</v>
      </c>
      <c r="E139" s="2" t="s">
        <v>1058</v>
      </c>
      <c r="F139" s="2">
        <v>978</v>
      </c>
      <c r="G139" s="2" t="s">
        <v>1059</v>
      </c>
      <c r="I139" s="3" t="s">
        <v>1158</v>
      </c>
      <c r="J139" s="3">
        <v>728</v>
      </c>
      <c r="K139" s="4" t="s">
        <v>1274</v>
      </c>
    </row>
    <row r="140" spans="1:11" x14ac:dyDescent="0.25">
      <c r="A140" s="2" t="s">
        <v>399</v>
      </c>
      <c r="B140" s="2" t="s">
        <v>400</v>
      </c>
      <c r="C140" s="2" t="s">
        <v>401</v>
      </c>
      <c r="D140" s="2" t="s">
        <v>870</v>
      </c>
      <c r="E140" s="2" t="s">
        <v>1243</v>
      </c>
      <c r="F140" s="2">
        <v>478</v>
      </c>
      <c r="G140" s="2" t="s">
        <v>1244</v>
      </c>
      <c r="I140" s="3" t="s">
        <v>1275</v>
      </c>
      <c r="J140" s="3">
        <v>678</v>
      </c>
      <c r="K140" s="4" t="s">
        <v>1276</v>
      </c>
    </row>
    <row r="141" spans="1:11" x14ac:dyDescent="0.25">
      <c r="A141" s="2" t="s">
        <v>402</v>
      </c>
      <c r="B141" s="2" t="s">
        <v>403</v>
      </c>
      <c r="C141" s="2" t="s">
        <v>404</v>
      </c>
      <c r="D141" s="2" t="s">
        <v>871</v>
      </c>
      <c r="E141" s="2" t="s">
        <v>1117</v>
      </c>
      <c r="F141" s="2">
        <v>480</v>
      </c>
      <c r="G141" s="2" t="s">
        <v>1245</v>
      </c>
      <c r="I141" s="3" t="s">
        <v>1159</v>
      </c>
      <c r="J141" s="3">
        <v>760</v>
      </c>
      <c r="K141" s="4" t="s">
        <v>1277</v>
      </c>
    </row>
    <row r="142" spans="1:11" x14ac:dyDescent="0.25">
      <c r="A142" s="2" t="s">
        <v>405</v>
      </c>
      <c r="B142" s="2" t="s">
        <v>406</v>
      </c>
      <c r="C142" s="2" t="s">
        <v>407</v>
      </c>
      <c r="D142" s="2" t="s">
        <v>872</v>
      </c>
      <c r="E142" s="2" t="s">
        <v>1058</v>
      </c>
      <c r="F142" s="2">
        <v>978</v>
      </c>
      <c r="G142" s="2" t="s">
        <v>1059</v>
      </c>
      <c r="I142" s="3" t="s">
        <v>1160</v>
      </c>
      <c r="J142" s="3">
        <v>748</v>
      </c>
      <c r="K142" s="4" t="s">
        <v>1278</v>
      </c>
    </row>
    <row r="143" spans="1:11" x14ac:dyDescent="0.25">
      <c r="A143" s="2" t="s">
        <v>408</v>
      </c>
      <c r="B143" s="2" t="s">
        <v>409</v>
      </c>
      <c r="C143" s="2" t="s">
        <v>410</v>
      </c>
      <c r="D143" s="2" t="s">
        <v>873</v>
      </c>
      <c r="E143" s="2" t="s">
        <v>1121</v>
      </c>
      <c r="F143" s="2">
        <v>484</v>
      </c>
      <c r="G143" s="2" t="s">
        <v>1247</v>
      </c>
      <c r="I143" s="3" t="s">
        <v>1161</v>
      </c>
      <c r="J143" s="3">
        <v>764</v>
      </c>
      <c r="K143" s="4" t="s">
        <v>1279</v>
      </c>
    </row>
    <row r="144" spans="1:11" x14ac:dyDescent="0.25">
      <c r="A144" s="2" t="s">
        <v>725</v>
      </c>
      <c r="B144" s="2" t="s">
        <v>411</v>
      </c>
      <c r="C144" s="2" t="s">
        <v>412</v>
      </c>
      <c r="D144" s="2" t="s">
        <v>874</v>
      </c>
      <c r="E144" s="2" t="s">
        <v>1177</v>
      </c>
      <c r="F144" s="2">
        <v>840</v>
      </c>
      <c r="G144" s="2" t="s">
        <v>1178</v>
      </c>
      <c r="I144" s="3" t="s">
        <v>1162</v>
      </c>
      <c r="J144" s="3">
        <v>972</v>
      </c>
      <c r="K144" s="4" t="s">
        <v>1280</v>
      </c>
    </row>
    <row r="145" spans="1:11" x14ac:dyDescent="0.25">
      <c r="A145" s="2" t="s">
        <v>413</v>
      </c>
      <c r="B145" s="2" t="s">
        <v>414</v>
      </c>
      <c r="C145" s="2" t="s">
        <v>415</v>
      </c>
      <c r="D145" s="2" t="s">
        <v>875</v>
      </c>
      <c r="E145" s="2" t="s">
        <v>1111</v>
      </c>
      <c r="F145" s="2">
        <v>498</v>
      </c>
      <c r="G145" s="2" t="s">
        <v>1239</v>
      </c>
      <c r="I145" s="3" t="s">
        <v>1163</v>
      </c>
      <c r="J145" s="3">
        <v>934</v>
      </c>
      <c r="K145" s="4" t="s">
        <v>1281</v>
      </c>
    </row>
    <row r="146" spans="1:11" x14ac:dyDescent="0.25">
      <c r="A146" s="2" t="s">
        <v>416</v>
      </c>
      <c r="B146" s="2" t="s">
        <v>417</v>
      </c>
      <c r="C146" s="2" t="s">
        <v>418</v>
      </c>
      <c r="D146" s="2" t="s">
        <v>876</v>
      </c>
      <c r="E146" s="2" t="s">
        <v>1058</v>
      </c>
      <c r="F146" s="2">
        <v>978</v>
      </c>
      <c r="G146" s="2" t="s">
        <v>1059</v>
      </c>
      <c r="I146" s="3" t="s">
        <v>1164</v>
      </c>
      <c r="J146" s="3">
        <v>788</v>
      </c>
      <c r="K146" s="4" t="s">
        <v>1165</v>
      </c>
    </row>
    <row r="147" spans="1:11" x14ac:dyDescent="0.25">
      <c r="A147" s="2" t="s">
        <v>419</v>
      </c>
      <c r="B147" s="2" t="s">
        <v>420</v>
      </c>
      <c r="C147" s="2" t="s">
        <v>421</v>
      </c>
      <c r="D147" s="2" t="s">
        <v>877</v>
      </c>
      <c r="E147" s="2" t="s">
        <v>1115</v>
      </c>
      <c r="F147" s="2">
        <v>496</v>
      </c>
      <c r="G147" s="2" t="s">
        <v>1242</v>
      </c>
      <c r="I147" s="3" t="s">
        <v>1166</v>
      </c>
      <c r="J147" s="3">
        <v>776</v>
      </c>
      <c r="K147" s="4" t="s">
        <v>1282</v>
      </c>
    </row>
    <row r="148" spans="1:11" x14ac:dyDescent="0.25">
      <c r="A148" s="2" t="s">
        <v>422</v>
      </c>
      <c r="B148" s="2" t="s">
        <v>423</v>
      </c>
      <c r="C148" s="2" t="s">
        <v>424</v>
      </c>
      <c r="D148" s="2" t="s">
        <v>878</v>
      </c>
      <c r="E148" s="2" t="s">
        <v>1058</v>
      </c>
      <c r="F148" s="2">
        <v>978</v>
      </c>
      <c r="G148" s="2" t="s">
        <v>1059</v>
      </c>
      <c r="I148" s="3" t="s">
        <v>1167</v>
      </c>
      <c r="J148" s="3">
        <v>949</v>
      </c>
      <c r="K148" s="4" t="s">
        <v>1168</v>
      </c>
    </row>
    <row r="149" spans="1:11" x14ac:dyDescent="0.25">
      <c r="A149" s="2" t="s">
        <v>425</v>
      </c>
      <c r="B149" s="2" t="s">
        <v>426</v>
      </c>
      <c r="C149" s="2" t="s">
        <v>427</v>
      </c>
      <c r="D149" s="2" t="s">
        <v>879</v>
      </c>
      <c r="E149" s="2" t="s">
        <v>1187</v>
      </c>
      <c r="F149" s="2">
        <v>951</v>
      </c>
      <c r="G149" s="2" t="s">
        <v>1188</v>
      </c>
      <c r="I149" s="3" t="s">
        <v>1169</v>
      </c>
      <c r="J149" s="3">
        <v>780</v>
      </c>
      <c r="K149" s="4" t="s">
        <v>1283</v>
      </c>
    </row>
    <row r="150" spans="1:11" x14ac:dyDescent="0.25">
      <c r="A150" s="2" t="s">
        <v>428</v>
      </c>
      <c r="B150" s="2" t="s">
        <v>429</v>
      </c>
      <c r="C150" s="2" t="s">
        <v>430</v>
      </c>
      <c r="D150" s="2" t="s">
        <v>880</v>
      </c>
      <c r="E150" s="2" t="s">
        <v>1110</v>
      </c>
      <c r="F150" s="2">
        <v>504</v>
      </c>
      <c r="G150" s="2" t="s">
        <v>1238</v>
      </c>
      <c r="I150" s="3" t="s">
        <v>1284</v>
      </c>
      <c r="J150" s="3">
        <v>0</v>
      </c>
      <c r="K150" s="4" t="s">
        <v>1285</v>
      </c>
    </row>
    <row r="151" spans="1:11" x14ac:dyDescent="0.25">
      <c r="A151" s="2" t="s">
        <v>431</v>
      </c>
      <c r="B151" s="2" t="s">
        <v>432</v>
      </c>
      <c r="C151" s="2" t="s">
        <v>433</v>
      </c>
      <c r="D151" s="2" t="s">
        <v>881</v>
      </c>
      <c r="E151" s="2" t="s">
        <v>1123</v>
      </c>
      <c r="F151" s="2">
        <v>943</v>
      </c>
      <c r="G151" s="2" t="s">
        <v>1249</v>
      </c>
      <c r="I151" s="3" t="s">
        <v>1170</v>
      </c>
      <c r="J151" s="3">
        <v>901</v>
      </c>
      <c r="K151" s="4" t="s">
        <v>1171</v>
      </c>
    </row>
    <row r="152" spans="1:11" x14ac:dyDescent="0.25">
      <c r="A152" s="2" t="s">
        <v>434</v>
      </c>
      <c r="B152" s="2" t="s">
        <v>435</v>
      </c>
      <c r="C152" s="2" t="s">
        <v>436</v>
      </c>
      <c r="D152" s="2" t="s">
        <v>882</v>
      </c>
      <c r="E152" s="2" t="s">
        <v>1114</v>
      </c>
      <c r="F152" s="2">
        <v>104</v>
      </c>
      <c r="G152" s="2" t="s">
        <v>1241</v>
      </c>
      <c r="I152" s="3" t="s">
        <v>1172</v>
      </c>
      <c r="J152" s="3">
        <v>834</v>
      </c>
      <c r="K152" s="4" t="s">
        <v>1173</v>
      </c>
    </row>
    <row r="153" spans="1:11" x14ac:dyDescent="0.25">
      <c r="A153" s="2" t="s">
        <v>437</v>
      </c>
      <c r="B153" s="2" t="s">
        <v>438</v>
      </c>
      <c r="C153" s="2" t="s">
        <v>439</v>
      </c>
      <c r="D153" s="2" t="s">
        <v>883</v>
      </c>
      <c r="E153" s="2" t="s">
        <v>1124</v>
      </c>
      <c r="F153" s="2">
        <v>516</v>
      </c>
      <c r="G153" s="2" t="s">
        <v>1250</v>
      </c>
      <c r="I153" s="3" t="s">
        <v>1174</v>
      </c>
      <c r="J153" s="3">
        <v>980</v>
      </c>
      <c r="K153" s="4" t="s">
        <v>1286</v>
      </c>
    </row>
    <row r="154" spans="1:11" x14ac:dyDescent="0.25">
      <c r="A154" s="2" t="s">
        <v>440</v>
      </c>
      <c r="B154" s="2" t="s">
        <v>441</v>
      </c>
      <c r="C154" s="2" t="s">
        <v>442</v>
      </c>
      <c r="D154" s="2" t="s">
        <v>884</v>
      </c>
      <c r="I154" s="3" t="s">
        <v>1175</v>
      </c>
      <c r="J154" s="3">
        <v>800</v>
      </c>
      <c r="K154" s="4" t="s">
        <v>1176</v>
      </c>
    </row>
    <row r="155" spans="1:11" x14ac:dyDescent="0.25">
      <c r="A155" s="2" t="s">
        <v>443</v>
      </c>
      <c r="B155" s="2" t="s">
        <v>444</v>
      </c>
      <c r="C155" s="2" t="s">
        <v>445</v>
      </c>
      <c r="D155" s="2" t="s">
        <v>885</v>
      </c>
      <c r="E155" s="2" t="s">
        <v>1128</v>
      </c>
      <c r="F155" s="2">
        <v>524</v>
      </c>
      <c r="G155" s="2" t="s">
        <v>1254</v>
      </c>
      <c r="I155" s="3" t="s">
        <v>1177</v>
      </c>
      <c r="J155" s="3">
        <v>840</v>
      </c>
      <c r="K155" s="4" t="s">
        <v>1178</v>
      </c>
    </row>
    <row r="156" spans="1:11" x14ac:dyDescent="0.25">
      <c r="A156" s="2" t="s">
        <v>446</v>
      </c>
      <c r="B156" s="2" t="s">
        <v>447</v>
      </c>
      <c r="C156" s="2" t="s">
        <v>448</v>
      </c>
      <c r="D156" s="2" t="s">
        <v>886</v>
      </c>
      <c r="E156" s="2" t="s">
        <v>1058</v>
      </c>
      <c r="F156" s="2">
        <v>978</v>
      </c>
      <c r="G156" s="2" t="s">
        <v>1059</v>
      </c>
      <c r="I156" s="3" t="s">
        <v>1177</v>
      </c>
      <c r="J156" s="5"/>
      <c r="K156" s="6"/>
    </row>
    <row r="157" spans="1:11" x14ac:dyDescent="0.25">
      <c r="A157" s="2" t="s">
        <v>449</v>
      </c>
      <c r="B157" s="2" t="s">
        <v>450</v>
      </c>
      <c r="C157" s="2" t="s">
        <v>451</v>
      </c>
      <c r="D157" s="2" t="s">
        <v>887</v>
      </c>
      <c r="E157" s="2" t="s">
        <v>993</v>
      </c>
      <c r="F157" s="2">
        <v>532</v>
      </c>
      <c r="G157" s="2" t="s">
        <v>994</v>
      </c>
      <c r="I157" s="3" t="s">
        <v>1179</v>
      </c>
      <c r="J157" s="3">
        <v>858</v>
      </c>
      <c r="K157" s="4" t="s">
        <v>1287</v>
      </c>
    </row>
    <row r="158" spans="1:11" x14ac:dyDescent="0.25">
      <c r="A158" s="2" t="s">
        <v>452</v>
      </c>
      <c r="B158" s="2" t="s">
        <v>453</v>
      </c>
      <c r="C158" s="2" t="s">
        <v>454</v>
      </c>
      <c r="D158" s="2" t="s">
        <v>888</v>
      </c>
      <c r="I158" s="3" t="s">
        <v>1180</v>
      </c>
      <c r="J158" s="3">
        <v>860</v>
      </c>
      <c r="K158" s="4" t="s">
        <v>1288</v>
      </c>
    </row>
    <row r="159" spans="1:11" x14ac:dyDescent="0.25">
      <c r="A159" s="2" t="s">
        <v>455</v>
      </c>
      <c r="B159" s="2" t="s">
        <v>456</v>
      </c>
      <c r="C159" s="2" t="s">
        <v>457</v>
      </c>
      <c r="D159" s="2" t="s">
        <v>889</v>
      </c>
      <c r="E159" s="2" t="s">
        <v>1129</v>
      </c>
      <c r="F159" s="2">
        <v>554</v>
      </c>
      <c r="G159" s="2" t="s">
        <v>1255</v>
      </c>
      <c r="I159" s="3" t="s">
        <v>1181</v>
      </c>
      <c r="J159" s="3">
        <v>937</v>
      </c>
      <c r="K159" s="4" t="s">
        <v>1289</v>
      </c>
    </row>
    <row r="160" spans="1:11" x14ac:dyDescent="0.25">
      <c r="A160" s="2" t="s">
        <v>458</v>
      </c>
      <c r="B160" s="2" t="s">
        <v>459</v>
      </c>
      <c r="C160" s="2" t="s">
        <v>460</v>
      </c>
      <c r="D160" s="2" t="s">
        <v>890</v>
      </c>
      <c r="E160" s="2" t="s">
        <v>1126</v>
      </c>
      <c r="F160" s="2">
        <v>558</v>
      </c>
      <c r="G160" s="2" t="s">
        <v>1252</v>
      </c>
      <c r="I160" s="3" t="s">
        <v>1182</v>
      </c>
      <c r="J160" s="3">
        <v>704</v>
      </c>
      <c r="K160" s="4" t="s">
        <v>1290</v>
      </c>
    </row>
    <row r="161" spans="1:11" x14ac:dyDescent="0.25">
      <c r="A161" s="2" t="s">
        <v>461</v>
      </c>
      <c r="B161" s="2" t="s">
        <v>462</v>
      </c>
      <c r="C161" s="2" t="s">
        <v>463</v>
      </c>
      <c r="D161" s="2" t="s">
        <v>891</v>
      </c>
      <c r="E161" s="2" t="s">
        <v>1189</v>
      </c>
      <c r="F161" s="2">
        <v>952</v>
      </c>
      <c r="G161" s="2" t="s">
        <v>1292</v>
      </c>
      <c r="I161" s="3" t="s">
        <v>1183</v>
      </c>
      <c r="J161" s="3">
        <v>548</v>
      </c>
      <c r="K161" s="4" t="s">
        <v>1291</v>
      </c>
    </row>
    <row r="162" spans="1:11" x14ac:dyDescent="0.25">
      <c r="A162" s="2" t="s">
        <v>464</v>
      </c>
      <c r="B162" s="2" t="s">
        <v>465</v>
      </c>
      <c r="C162" s="2" t="s">
        <v>466</v>
      </c>
      <c r="D162" s="2" t="s">
        <v>892</v>
      </c>
      <c r="E162" s="2" t="s">
        <v>1125</v>
      </c>
      <c r="F162" s="2">
        <v>566</v>
      </c>
      <c r="G162" s="2" t="s">
        <v>1251</v>
      </c>
      <c r="I162" s="3" t="s">
        <v>1184</v>
      </c>
      <c r="J162" s="3">
        <v>882</v>
      </c>
      <c r="K162" s="4" t="s">
        <v>1185</v>
      </c>
    </row>
    <row r="163" spans="1:11" x14ac:dyDescent="0.25">
      <c r="A163" s="2" t="s">
        <v>467</v>
      </c>
      <c r="B163" s="2" t="s">
        <v>468</v>
      </c>
      <c r="C163" s="2" t="s">
        <v>469</v>
      </c>
      <c r="D163" s="2" t="s">
        <v>893</v>
      </c>
      <c r="I163" s="3" t="s">
        <v>1186</v>
      </c>
      <c r="J163" s="3">
        <v>950</v>
      </c>
      <c r="K163" s="4" t="s">
        <v>1298</v>
      </c>
    </row>
    <row r="164" spans="1:11" x14ac:dyDescent="0.25">
      <c r="A164" s="2" t="s">
        <v>470</v>
      </c>
      <c r="B164" s="2" t="s">
        <v>471</v>
      </c>
      <c r="C164" s="2" t="s">
        <v>472</v>
      </c>
      <c r="D164" s="2" t="s">
        <v>894</v>
      </c>
      <c r="I164" s="3" t="s">
        <v>1187</v>
      </c>
      <c r="J164" s="3">
        <v>951</v>
      </c>
      <c r="K164" s="4" t="s">
        <v>1188</v>
      </c>
    </row>
    <row r="165" spans="1:11" x14ac:dyDescent="0.25">
      <c r="A165" s="2" t="s">
        <v>473</v>
      </c>
      <c r="B165" s="2" t="s">
        <v>474</v>
      </c>
      <c r="C165" s="2" t="s">
        <v>475</v>
      </c>
      <c r="D165" s="2" t="s">
        <v>895</v>
      </c>
      <c r="E165" s="2" t="s">
        <v>1177</v>
      </c>
      <c r="F165" s="2">
        <v>840</v>
      </c>
      <c r="G165" s="2" t="s">
        <v>1178</v>
      </c>
      <c r="I165" s="3" t="s">
        <v>1189</v>
      </c>
      <c r="J165" s="3">
        <v>952</v>
      </c>
      <c r="K165" s="4" t="s">
        <v>1292</v>
      </c>
    </row>
    <row r="166" spans="1:11" x14ac:dyDescent="0.25">
      <c r="A166" s="2" t="s">
        <v>476</v>
      </c>
      <c r="B166" s="2" t="s">
        <v>477</v>
      </c>
      <c r="C166" s="2" t="s">
        <v>478</v>
      </c>
      <c r="D166" s="2" t="s">
        <v>896</v>
      </c>
      <c r="E166" s="2" t="s">
        <v>1127</v>
      </c>
      <c r="F166" s="2">
        <v>578</v>
      </c>
      <c r="G166" s="2" t="s">
        <v>1253</v>
      </c>
      <c r="I166" s="3" t="s">
        <v>1190</v>
      </c>
      <c r="J166" s="3">
        <v>886</v>
      </c>
      <c r="K166" s="4" t="s">
        <v>1293</v>
      </c>
    </row>
    <row r="167" spans="1:11" x14ac:dyDescent="0.25">
      <c r="A167" s="2" t="s">
        <v>479</v>
      </c>
      <c r="B167" s="2" t="s">
        <v>480</v>
      </c>
      <c r="C167" s="2" t="s">
        <v>481</v>
      </c>
      <c r="D167" s="2" t="s">
        <v>897</v>
      </c>
      <c r="E167" s="2" t="s">
        <v>1130</v>
      </c>
      <c r="F167" s="2">
        <v>512</v>
      </c>
      <c r="G167" s="2" t="s">
        <v>1256</v>
      </c>
      <c r="I167" s="3" t="s">
        <v>1191</v>
      </c>
      <c r="J167" s="3">
        <v>710</v>
      </c>
      <c r="K167" s="4" t="s">
        <v>1294</v>
      </c>
    </row>
    <row r="168" spans="1:11" x14ac:dyDescent="0.25">
      <c r="A168" s="2" t="s">
        <v>482</v>
      </c>
      <c r="B168" s="2" t="s">
        <v>483</v>
      </c>
      <c r="C168" s="2" t="s">
        <v>484</v>
      </c>
      <c r="D168" s="2" t="s">
        <v>898</v>
      </c>
      <c r="E168" s="2" t="s">
        <v>1137</v>
      </c>
      <c r="F168" s="2">
        <v>586</v>
      </c>
      <c r="G168" s="2" t="s">
        <v>1259</v>
      </c>
      <c r="I168" s="3" t="s">
        <v>1192</v>
      </c>
      <c r="J168" s="3">
        <v>967</v>
      </c>
      <c r="K168" s="4" t="s">
        <v>1295</v>
      </c>
    </row>
    <row r="169" spans="1:11" x14ac:dyDescent="0.25">
      <c r="A169" s="2" t="s">
        <v>485</v>
      </c>
      <c r="B169" s="2" t="s">
        <v>486</v>
      </c>
      <c r="C169" s="2" t="s">
        <v>487</v>
      </c>
      <c r="D169" s="2" t="s">
        <v>899</v>
      </c>
      <c r="E169" s="2" t="s">
        <v>1177</v>
      </c>
      <c r="F169" s="2">
        <v>840</v>
      </c>
      <c r="G169" s="2" t="s">
        <v>1178</v>
      </c>
    </row>
    <row r="170" spans="1:11" x14ac:dyDescent="0.25">
      <c r="A170" s="2" t="s">
        <v>488</v>
      </c>
      <c r="B170" s="2" t="s">
        <v>489</v>
      </c>
      <c r="C170" s="2" t="s">
        <v>490</v>
      </c>
      <c r="D170" s="2" t="s">
        <v>900</v>
      </c>
    </row>
    <row r="171" spans="1:11" x14ac:dyDescent="0.25">
      <c r="A171" s="2" t="s">
        <v>491</v>
      </c>
      <c r="B171" s="2" t="s">
        <v>492</v>
      </c>
      <c r="C171" s="2" t="s">
        <v>493</v>
      </c>
      <c r="D171" s="2" t="s">
        <v>901</v>
      </c>
      <c r="E171" s="2" t="s">
        <v>1131</v>
      </c>
      <c r="F171" s="2">
        <v>590</v>
      </c>
      <c r="G171" s="2" t="s">
        <v>1132</v>
      </c>
    </row>
    <row r="172" spans="1:11" x14ac:dyDescent="0.25">
      <c r="A172" s="2" t="s">
        <v>494</v>
      </c>
      <c r="B172" s="2" t="s">
        <v>495</v>
      </c>
      <c r="C172" s="2" t="s">
        <v>496</v>
      </c>
      <c r="D172" s="2" t="s">
        <v>902</v>
      </c>
      <c r="E172" s="2" t="s">
        <v>1135</v>
      </c>
      <c r="F172" s="2">
        <v>598</v>
      </c>
      <c r="G172" s="2" t="s">
        <v>1257</v>
      </c>
    </row>
    <row r="173" spans="1:11" x14ac:dyDescent="0.25">
      <c r="A173" s="2" t="s">
        <v>497</v>
      </c>
      <c r="B173" s="2" t="s">
        <v>498</v>
      </c>
      <c r="C173" s="2" t="s">
        <v>499</v>
      </c>
      <c r="D173" s="2" t="s">
        <v>903</v>
      </c>
      <c r="E173" s="2" t="s">
        <v>1139</v>
      </c>
      <c r="F173" s="2">
        <v>600</v>
      </c>
      <c r="G173" s="2" t="s">
        <v>1140</v>
      </c>
    </row>
    <row r="174" spans="1:11" x14ac:dyDescent="0.25">
      <c r="A174" s="2" t="s">
        <v>500</v>
      </c>
      <c r="B174" s="2" t="s">
        <v>501</v>
      </c>
      <c r="C174" s="2" t="s">
        <v>502</v>
      </c>
      <c r="D174" s="2" t="s">
        <v>904</v>
      </c>
      <c r="E174" s="2" t="s">
        <v>1133</v>
      </c>
      <c r="F174" s="2">
        <v>604</v>
      </c>
      <c r="G174" s="2" t="s">
        <v>1134</v>
      </c>
    </row>
    <row r="175" spans="1:11" x14ac:dyDescent="0.25">
      <c r="A175" s="2" t="s">
        <v>503</v>
      </c>
      <c r="B175" s="2" t="s">
        <v>504</v>
      </c>
      <c r="C175" s="2" t="s">
        <v>505</v>
      </c>
      <c r="D175" s="2" t="s">
        <v>905</v>
      </c>
      <c r="E175" s="2" t="s">
        <v>1136</v>
      </c>
      <c r="F175" s="2">
        <v>608</v>
      </c>
      <c r="G175" s="2" t="s">
        <v>1258</v>
      </c>
    </row>
    <row r="176" spans="1:11" x14ac:dyDescent="0.25">
      <c r="A176" s="2" t="s">
        <v>506</v>
      </c>
      <c r="B176" s="2" t="s">
        <v>507</v>
      </c>
      <c r="C176" s="2" t="s">
        <v>508</v>
      </c>
      <c r="D176" s="2" t="s">
        <v>906</v>
      </c>
    </row>
    <row r="177" spans="1:7" x14ac:dyDescent="0.25">
      <c r="A177" s="2" t="s">
        <v>509</v>
      </c>
      <c r="B177" s="2" t="s">
        <v>510</v>
      </c>
      <c r="C177" s="2" t="s">
        <v>511</v>
      </c>
      <c r="D177" s="2" t="s">
        <v>907</v>
      </c>
      <c r="E177" s="2" t="s">
        <v>1138</v>
      </c>
      <c r="F177" s="2">
        <v>985</v>
      </c>
      <c r="G177" s="2" t="s">
        <v>1260</v>
      </c>
    </row>
    <row r="178" spans="1:7" x14ac:dyDescent="0.25">
      <c r="A178" s="2" t="s">
        <v>512</v>
      </c>
      <c r="B178" s="2" t="s">
        <v>513</v>
      </c>
      <c r="C178" s="2" t="s">
        <v>514</v>
      </c>
      <c r="D178" s="2" t="s">
        <v>908</v>
      </c>
      <c r="E178" s="2" t="s">
        <v>1058</v>
      </c>
      <c r="F178" s="2">
        <v>978</v>
      </c>
      <c r="G178" s="2" t="s">
        <v>1059</v>
      </c>
    </row>
    <row r="179" spans="1:7" x14ac:dyDescent="0.25">
      <c r="A179" s="2" t="s">
        <v>515</v>
      </c>
      <c r="B179" s="2" t="s">
        <v>516</v>
      </c>
      <c r="C179" s="2" t="s">
        <v>517</v>
      </c>
      <c r="D179" s="2" t="s">
        <v>909</v>
      </c>
      <c r="E179" s="2" t="s">
        <v>1177</v>
      </c>
      <c r="F179" s="2">
        <v>840</v>
      </c>
      <c r="G179" s="2" t="s">
        <v>1178</v>
      </c>
    </row>
    <row r="180" spans="1:7" x14ac:dyDescent="0.25">
      <c r="A180" s="2" t="s">
        <v>518</v>
      </c>
      <c r="B180" s="2" t="s">
        <v>519</v>
      </c>
      <c r="C180" s="2" t="s">
        <v>520</v>
      </c>
      <c r="D180" s="2" t="s">
        <v>910</v>
      </c>
      <c r="E180" s="2" t="s">
        <v>1141</v>
      </c>
      <c r="F180" s="2">
        <v>634</v>
      </c>
      <c r="G180" s="2" t="s">
        <v>1261</v>
      </c>
    </row>
    <row r="181" spans="1:7" x14ac:dyDescent="0.25">
      <c r="A181" s="2" t="s">
        <v>715</v>
      </c>
      <c r="B181" s="2" t="s">
        <v>149</v>
      </c>
      <c r="C181" s="2" t="s">
        <v>150</v>
      </c>
      <c r="D181" s="2" t="s">
        <v>784</v>
      </c>
      <c r="E181" s="2" t="s">
        <v>1186</v>
      </c>
      <c r="F181" s="2">
        <v>950</v>
      </c>
      <c r="G181" s="2" t="s">
        <v>1298</v>
      </c>
    </row>
    <row r="182" spans="1:7" x14ac:dyDescent="0.25">
      <c r="A182" s="2" t="s">
        <v>717</v>
      </c>
      <c r="B182" s="2" t="s">
        <v>521</v>
      </c>
      <c r="C182" s="2" t="s">
        <v>522</v>
      </c>
      <c r="D182" s="2" t="s">
        <v>911</v>
      </c>
      <c r="E182" s="2" t="s">
        <v>1058</v>
      </c>
      <c r="F182" s="2">
        <v>978</v>
      </c>
      <c r="G182" s="2" t="s">
        <v>1059</v>
      </c>
    </row>
    <row r="183" spans="1:7" x14ac:dyDescent="0.25">
      <c r="A183" s="2" t="s">
        <v>523</v>
      </c>
      <c r="B183" s="2" t="s">
        <v>524</v>
      </c>
      <c r="C183" s="2" t="s">
        <v>525</v>
      </c>
      <c r="D183" s="2" t="s">
        <v>912</v>
      </c>
      <c r="E183" s="2" t="s">
        <v>1142</v>
      </c>
      <c r="F183" s="2">
        <v>946</v>
      </c>
      <c r="G183" s="2" t="s">
        <v>1262</v>
      </c>
    </row>
    <row r="184" spans="1:7" x14ac:dyDescent="0.25">
      <c r="A184" s="2" t="s">
        <v>526</v>
      </c>
      <c r="B184" s="2" t="s">
        <v>527</v>
      </c>
      <c r="C184" s="2" t="s">
        <v>528</v>
      </c>
      <c r="D184" s="2" t="s">
        <v>913</v>
      </c>
      <c r="E184" s="2" t="s">
        <v>1144</v>
      </c>
      <c r="F184" s="2">
        <v>643</v>
      </c>
      <c r="G184" s="2" t="s">
        <v>1264</v>
      </c>
    </row>
    <row r="185" spans="1:7" x14ac:dyDescent="0.25">
      <c r="A185" s="2" t="s">
        <v>529</v>
      </c>
      <c r="B185" s="2" t="s">
        <v>530</v>
      </c>
      <c r="C185" s="2" t="s">
        <v>531</v>
      </c>
      <c r="D185" s="2" t="s">
        <v>914</v>
      </c>
      <c r="E185" s="2" t="s">
        <v>1145</v>
      </c>
      <c r="F185" s="2">
        <v>646</v>
      </c>
      <c r="G185" s="2" t="s">
        <v>1265</v>
      </c>
    </row>
    <row r="186" spans="1:7" x14ac:dyDescent="0.25">
      <c r="A186" s="2" t="s">
        <v>534</v>
      </c>
      <c r="B186" s="2" t="s">
        <v>535</v>
      </c>
      <c r="C186" s="2" t="s">
        <v>536</v>
      </c>
      <c r="D186" s="2" t="s">
        <v>916</v>
      </c>
      <c r="E186" s="2" t="s">
        <v>1152</v>
      </c>
      <c r="F186" s="2">
        <v>654</v>
      </c>
      <c r="G186" s="2" t="s">
        <v>1272</v>
      </c>
    </row>
    <row r="187" spans="1:7" x14ac:dyDescent="0.25">
      <c r="A187" s="2" t="s">
        <v>537</v>
      </c>
      <c r="B187" s="2" t="s">
        <v>538</v>
      </c>
      <c r="C187" s="2" t="s">
        <v>539</v>
      </c>
      <c r="D187" s="2" t="s">
        <v>917</v>
      </c>
      <c r="E187" s="2" t="s">
        <v>1187</v>
      </c>
      <c r="F187" s="2">
        <v>951</v>
      </c>
      <c r="G187" s="2" t="s">
        <v>1188</v>
      </c>
    </row>
    <row r="188" spans="1:7" x14ac:dyDescent="0.25">
      <c r="A188" s="2" t="s">
        <v>540</v>
      </c>
      <c r="B188" s="2" t="s">
        <v>541</v>
      </c>
      <c r="C188" s="2" t="s">
        <v>542</v>
      </c>
      <c r="D188" s="2" t="s">
        <v>918</v>
      </c>
      <c r="E188" s="2" t="s">
        <v>1187</v>
      </c>
      <c r="F188" s="2">
        <v>951</v>
      </c>
      <c r="G188" s="2" t="s">
        <v>1188</v>
      </c>
    </row>
    <row r="189" spans="1:7" x14ac:dyDescent="0.25">
      <c r="A189" s="2" t="s">
        <v>545</v>
      </c>
      <c r="B189" s="2" t="s">
        <v>546</v>
      </c>
      <c r="C189" s="2" t="s">
        <v>547</v>
      </c>
      <c r="D189" s="2" t="s">
        <v>920</v>
      </c>
      <c r="E189" s="2" t="s">
        <v>1058</v>
      </c>
      <c r="F189" s="2">
        <v>978</v>
      </c>
      <c r="G189" s="2" t="s">
        <v>1059</v>
      </c>
    </row>
    <row r="190" spans="1:7" x14ac:dyDescent="0.25">
      <c r="A190" s="2" t="s">
        <v>548</v>
      </c>
      <c r="B190" s="2" t="s">
        <v>549</v>
      </c>
      <c r="C190" s="2" t="s">
        <v>550</v>
      </c>
      <c r="D190" s="2" t="s">
        <v>921</v>
      </c>
      <c r="E190" s="2" t="s">
        <v>1187</v>
      </c>
      <c r="F190" s="2">
        <v>951</v>
      </c>
      <c r="G190" s="2" t="s">
        <v>1188</v>
      </c>
    </row>
    <row r="191" spans="1:7" x14ac:dyDescent="0.25">
      <c r="A191" s="2" t="s">
        <v>718</v>
      </c>
      <c r="B191" s="2" t="s">
        <v>532</v>
      </c>
      <c r="C191" s="2" t="s">
        <v>533</v>
      </c>
      <c r="D191" s="2" t="s">
        <v>915</v>
      </c>
      <c r="E191" s="2" t="s">
        <v>1058</v>
      </c>
      <c r="F191" s="2">
        <v>978</v>
      </c>
      <c r="G191" s="2" t="s">
        <v>1059</v>
      </c>
    </row>
    <row r="192" spans="1:7" x14ac:dyDescent="0.25">
      <c r="A192" s="2" t="s">
        <v>726</v>
      </c>
      <c r="B192" s="2" t="s">
        <v>543</v>
      </c>
      <c r="C192" s="2" t="s">
        <v>544</v>
      </c>
      <c r="D192" s="2" t="s">
        <v>919</v>
      </c>
      <c r="E192" s="2" t="s">
        <v>1058</v>
      </c>
      <c r="F192" s="2">
        <v>978</v>
      </c>
      <c r="G192" s="2" t="s">
        <v>1059</v>
      </c>
    </row>
    <row r="193" spans="1:7" x14ac:dyDescent="0.25">
      <c r="A193" s="2" t="s">
        <v>551</v>
      </c>
      <c r="B193" s="2" t="s">
        <v>552</v>
      </c>
      <c r="C193" s="2" t="s">
        <v>553</v>
      </c>
      <c r="D193" s="2" t="s">
        <v>922</v>
      </c>
      <c r="E193" s="2" t="s">
        <v>1184</v>
      </c>
      <c r="F193" s="2">
        <v>882</v>
      </c>
      <c r="G193" s="2" t="s">
        <v>1185</v>
      </c>
    </row>
    <row r="194" spans="1:7" x14ac:dyDescent="0.25">
      <c r="A194" s="2" t="s">
        <v>554</v>
      </c>
      <c r="B194" s="2" t="s">
        <v>555</v>
      </c>
      <c r="C194" s="2" t="s">
        <v>556</v>
      </c>
      <c r="D194" s="2" t="s">
        <v>923</v>
      </c>
      <c r="E194" s="2" t="s">
        <v>1058</v>
      </c>
      <c r="F194" s="2">
        <v>978</v>
      </c>
      <c r="G194" s="2" t="s">
        <v>1059</v>
      </c>
    </row>
    <row r="195" spans="1:7" x14ac:dyDescent="0.25">
      <c r="A195" s="2" t="s">
        <v>557</v>
      </c>
      <c r="B195" s="2" t="s">
        <v>558</v>
      </c>
      <c r="C195" s="2" t="s">
        <v>559</v>
      </c>
      <c r="D195" s="2" t="s">
        <v>924</v>
      </c>
      <c r="E195" s="2" t="s">
        <v>1275</v>
      </c>
      <c r="F195" s="2">
        <v>678</v>
      </c>
      <c r="G195" s="2" t="s">
        <v>1276</v>
      </c>
    </row>
    <row r="196" spans="1:7" x14ac:dyDescent="0.25">
      <c r="A196" s="2" t="s">
        <v>560</v>
      </c>
      <c r="B196" s="2" t="s">
        <v>561</v>
      </c>
      <c r="C196" s="2" t="s">
        <v>562</v>
      </c>
      <c r="D196" s="2" t="s">
        <v>925</v>
      </c>
      <c r="E196" s="2" t="s">
        <v>1146</v>
      </c>
      <c r="F196" s="2">
        <v>682</v>
      </c>
      <c r="G196" s="2" t="s">
        <v>1266</v>
      </c>
    </row>
    <row r="197" spans="1:7" x14ac:dyDescent="0.25">
      <c r="A197" s="2" t="s">
        <v>563</v>
      </c>
      <c r="B197" s="2" t="s">
        <v>564</v>
      </c>
      <c r="C197" s="2" t="s">
        <v>565</v>
      </c>
      <c r="D197" s="2" t="s">
        <v>926</v>
      </c>
      <c r="E197" s="2" t="s">
        <v>1189</v>
      </c>
      <c r="F197" s="2">
        <v>952</v>
      </c>
      <c r="G197" s="2" t="s">
        <v>1292</v>
      </c>
    </row>
    <row r="198" spans="1:7" x14ac:dyDescent="0.25">
      <c r="A198" s="2" t="s">
        <v>566</v>
      </c>
      <c r="B198" s="2" t="s">
        <v>567</v>
      </c>
      <c r="C198" s="2" t="s">
        <v>568</v>
      </c>
      <c r="D198" s="2" t="s">
        <v>927</v>
      </c>
      <c r="E198" s="2" t="s">
        <v>1143</v>
      </c>
      <c r="F198" s="2">
        <v>941</v>
      </c>
      <c r="G198" s="2" t="s">
        <v>1263</v>
      </c>
    </row>
    <row r="199" spans="1:7" x14ac:dyDescent="0.25">
      <c r="A199" s="2" t="s">
        <v>569</v>
      </c>
      <c r="B199" s="2" t="s">
        <v>570</v>
      </c>
      <c r="C199" s="2" t="s">
        <v>571</v>
      </c>
      <c r="D199" s="2" t="s">
        <v>928</v>
      </c>
      <c r="E199" s="2" t="s">
        <v>1148</v>
      </c>
      <c r="F199" s="2">
        <v>690</v>
      </c>
      <c r="G199" s="2" t="s">
        <v>1268</v>
      </c>
    </row>
    <row r="200" spans="1:7" x14ac:dyDescent="0.25">
      <c r="A200" s="2" t="s">
        <v>572</v>
      </c>
      <c r="B200" s="2" t="s">
        <v>573</v>
      </c>
      <c r="C200" s="2" t="s">
        <v>574</v>
      </c>
      <c r="D200" s="2" t="s">
        <v>929</v>
      </c>
      <c r="E200" s="2" t="s">
        <v>1153</v>
      </c>
      <c r="F200" s="2">
        <v>694</v>
      </c>
      <c r="G200" s="2" t="s">
        <v>1154</v>
      </c>
    </row>
    <row r="201" spans="1:7" x14ac:dyDescent="0.25">
      <c r="A201" s="2" t="s">
        <v>575</v>
      </c>
      <c r="B201" s="2" t="s">
        <v>576</v>
      </c>
      <c r="C201" s="2" t="s">
        <v>577</v>
      </c>
      <c r="D201" s="2" t="s">
        <v>930</v>
      </c>
      <c r="E201" s="2" t="s">
        <v>1151</v>
      </c>
      <c r="F201" s="2">
        <v>702</v>
      </c>
      <c r="G201" s="2" t="s">
        <v>1271</v>
      </c>
    </row>
    <row r="202" spans="1:7" x14ac:dyDescent="0.25">
      <c r="A202" s="2" t="s">
        <v>578</v>
      </c>
      <c r="B202" s="2" t="s">
        <v>579</v>
      </c>
      <c r="C202" s="2" t="s">
        <v>580</v>
      </c>
      <c r="D202" s="2" t="s">
        <v>931</v>
      </c>
      <c r="E202" s="2" t="s">
        <v>1058</v>
      </c>
      <c r="F202" s="2">
        <v>978</v>
      </c>
      <c r="G202" s="2" t="s">
        <v>1059</v>
      </c>
    </row>
    <row r="203" spans="1:7" x14ac:dyDescent="0.25">
      <c r="A203" s="2" t="s">
        <v>581</v>
      </c>
      <c r="B203" s="2" t="s">
        <v>582</v>
      </c>
      <c r="C203" s="2" t="s">
        <v>583</v>
      </c>
      <c r="D203" s="2" t="s">
        <v>932</v>
      </c>
      <c r="E203" s="2" t="s">
        <v>1058</v>
      </c>
      <c r="F203" s="2">
        <v>978</v>
      </c>
      <c r="G203" s="2" t="s">
        <v>1059</v>
      </c>
    </row>
    <row r="204" spans="1:7" x14ac:dyDescent="0.25">
      <c r="A204" s="2" t="s">
        <v>584</v>
      </c>
      <c r="B204" s="2" t="s">
        <v>585</v>
      </c>
      <c r="C204" s="2" t="s">
        <v>586</v>
      </c>
      <c r="D204" s="2" t="s">
        <v>933</v>
      </c>
      <c r="E204" s="2" t="s">
        <v>1147</v>
      </c>
      <c r="F204" s="2">
        <v>90</v>
      </c>
      <c r="G204" s="2" t="s">
        <v>1267</v>
      </c>
    </row>
    <row r="205" spans="1:7" x14ac:dyDescent="0.25">
      <c r="A205" s="2" t="s">
        <v>587</v>
      </c>
      <c r="B205" s="2" t="s">
        <v>588</v>
      </c>
      <c r="C205" s="2" t="s">
        <v>589</v>
      </c>
      <c r="D205" s="2" t="s">
        <v>934</v>
      </c>
      <c r="E205" s="2" t="s">
        <v>1155</v>
      </c>
      <c r="F205" s="2">
        <v>706</v>
      </c>
      <c r="G205" s="2" t="s">
        <v>1273</v>
      </c>
    </row>
    <row r="206" spans="1:7" x14ac:dyDescent="0.25">
      <c r="A206" s="2" t="s">
        <v>590</v>
      </c>
      <c r="B206" s="2" t="s">
        <v>591</v>
      </c>
      <c r="C206" s="2" t="s">
        <v>592</v>
      </c>
      <c r="D206" s="2" t="s">
        <v>935</v>
      </c>
      <c r="E206" s="2" t="s">
        <v>1191</v>
      </c>
      <c r="F206" s="2">
        <v>710</v>
      </c>
      <c r="G206" s="2" t="s">
        <v>1294</v>
      </c>
    </row>
    <row r="207" spans="1:7" x14ac:dyDescent="0.25">
      <c r="A207" s="2" t="s">
        <v>593</v>
      </c>
      <c r="B207" s="2" t="s">
        <v>594</v>
      </c>
      <c r="C207" s="2" t="s">
        <v>595</v>
      </c>
      <c r="D207" s="2" t="s">
        <v>936</v>
      </c>
    </row>
    <row r="208" spans="1:7" x14ac:dyDescent="0.25">
      <c r="A208" s="2" t="s">
        <v>596</v>
      </c>
      <c r="B208" s="2" t="s">
        <v>597</v>
      </c>
      <c r="C208" s="2" t="s">
        <v>598</v>
      </c>
      <c r="D208" s="2" t="s">
        <v>937</v>
      </c>
      <c r="E208" s="2" t="s">
        <v>1158</v>
      </c>
      <c r="F208" s="2">
        <v>728</v>
      </c>
      <c r="G208" s="2" t="s">
        <v>1274</v>
      </c>
    </row>
    <row r="209" spans="1:7" x14ac:dyDescent="0.25">
      <c r="A209" s="2" t="s">
        <v>599</v>
      </c>
      <c r="B209" s="2" t="s">
        <v>600</v>
      </c>
      <c r="C209" s="2" t="s">
        <v>601</v>
      </c>
      <c r="D209" s="2" t="s">
        <v>938</v>
      </c>
      <c r="E209" s="2" t="s">
        <v>1058</v>
      </c>
      <c r="F209" s="2">
        <v>978</v>
      </c>
      <c r="G209" s="2" t="s">
        <v>1059</v>
      </c>
    </row>
    <row r="210" spans="1:7" x14ac:dyDescent="0.25">
      <c r="A210" s="2" t="s">
        <v>602</v>
      </c>
      <c r="B210" s="2" t="s">
        <v>603</v>
      </c>
      <c r="C210" s="2" t="s">
        <v>604</v>
      </c>
      <c r="D210" s="2" t="s">
        <v>939</v>
      </c>
      <c r="E210" s="2" t="s">
        <v>1105</v>
      </c>
      <c r="F210" s="2">
        <v>144</v>
      </c>
      <c r="G210" s="2" t="s">
        <v>1235</v>
      </c>
    </row>
    <row r="211" spans="1:7" x14ac:dyDescent="0.25">
      <c r="A211" s="2" t="s">
        <v>605</v>
      </c>
      <c r="B211" s="2" t="s">
        <v>606</v>
      </c>
      <c r="C211" s="2" t="s">
        <v>607</v>
      </c>
      <c r="D211" s="2" t="s">
        <v>940</v>
      </c>
      <c r="E211" s="2" t="s">
        <v>1149</v>
      </c>
      <c r="F211" s="2">
        <v>938</v>
      </c>
      <c r="G211" s="2" t="s">
        <v>1269</v>
      </c>
    </row>
    <row r="212" spans="1:7" x14ac:dyDescent="0.25">
      <c r="A212" s="2" t="s">
        <v>608</v>
      </c>
      <c r="B212" s="2" t="s">
        <v>609</v>
      </c>
      <c r="C212" s="2" t="s">
        <v>610</v>
      </c>
      <c r="D212" s="2" t="s">
        <v>941</v>
      </c>
      <c r="E212" s="2" t="s">
        <v>1156</v>
      </c>
      <c r="F212" s="2">
        <v>968</v>
      </c>
      <c r="G212" s="2" t="s">
        <v>1157</v>
      </c>
    </row>
    <row r="213" spans="1:7" x14ac:dyDescent="0.25">
      <c r="A213" s="2" t="s">
        <v>611</v>
      </c>
      <c r="B213" s="2" t="s">
        <v>612</v>
      </c>
      <c r="C213" s="2" t="s">
        <v>613</v>
      </c>
      <c r="D213" s="2" t="s">
        <v>942</v>
      </c>
    </row>
    <row r="214" spans="1:7" x14ac:dyDescent="0.25">
      <c r="A214" s="2" t="s">
        <v>616</v>
      </c>
      <c r="B214" s="2" t="s">
        <v>617</v>
      </c>
      <c r="C214" s="2" t="s">
        <v>618</v>
      </c>
      <c r="D214" s="2" t="s">
        <v>944</v>
      </c>
      <c r="E214" s="2" t="s">
        <v>1150</v>
      </c>
      <c r="F214" s="2">
        <v>752</v>
      </c>
      <c r="G214" s="2" t="s">
        <v>1270</v>
      </c>
    </row>
    <row r="215" spans="1:7" x14ac:dyDescent="0.25">
      <c r="A215" s="2" t="s">
        <v>619</v>
      </c>
      <c r="B215" s="2" t="s">
        <v>620</v>
      </c>
      <c r="C215" s="2" t="s">
        <v>621</v>
      </c>
      <c r="D215" s="2" t="s">
        <v>945</v>
      </c>
      <c r="E215" s="2" t="s">
        <v>1033</v>
      </c>
      <c r="F215" s="2">
        <v>756</v>
      </c>
      <c r="G215" s="2" t="s">
        <v>1034</v>
      </c>
    </row>
    <row r="216" spans="1:7" x14ac:dyDescent="0.25">
      <c r="A216" s="2" t="s">
        <v>727</v>
      </c>
      <c r="B216" s="2" t="s">
        <v>622</v>
      </c>
      <c r="C216" s="2" t="s">
        <v>623</v>
      </c>
      <c r="D216" s="2" t="s">
        <v>946</v>
      </c>
      <c r="E216" s="2" t="s">
        <v>1159</v>
      </c>
      <c r="F216" s="2">
        <v>760</v>
      </c>
      <c r="G216" s="2" t="s">
        <v>1277</v>
      </c>
    </row>
    <row r="217" spans="1:7" x14ac:dyDescent="0.25">
      <c r="A217" s="2" t="s">
        <v>712</v>
      </c>
      <c r="B217" s="2" t="s">
        <v>624</v>
      </c>
      <c r="C217" s="2" t="s">
        <v>625</v>
      </c>
      <c r="D217" s="2" t="s">
        <v>947</v>
      </c>
      <c r="E217" s="2" t="s">
        <v>1170</v>
      </c>
      <c r="F217" s="2">
        <v>901</v>
      </c>
      <c r="G217" s="2" t="s">
        <v>1171</v>
      </c>
    </row>
    <row r="218" spans="1:7" x14ac:dyDescent="0.25">
      <c r="A218" s="2" t="s">
        <v>626</v>
      </c>
      <c r="B218" s="2" t="s">
        <v>627</v>
      </c>
      <c r="C218" s="2" t="s">
        <v>628</v>
      </c>
      <c r="D218" s="2" t="s">
        <v>948</v>
      </c>
      <c r="E218" s="2" t="s">
        <v>1162</v>
      </c>
      <c r="F218" s="2">
        <v>972</v>
      </c>
      <c r="G218" s="2" t="s">
        <v>1280</v>
      </c>
    </row>
    <row r="219" spans="1:7" x14ac:dyDescent="0.25">
      <c r="A219" s="2" t="s">
        <v>711</v>
      </c>
      <c r="B219" s="2" t="s">
        <v>629</v>
      </c>
      <c r="C219" s="2" t="s">
        <v>630</v>
      </c>
      <c r="D219" s="2" t="s">
        <v>949</v>
      </c>
      <c r="E219" s="2" t="s">
        <v>1172</v>
      </c>
      <c r="F219" s="2">
        <v>834</v>
      </c>
      <c r="G219" s="2" t="s">
        <v>1173</v>
      </c>
    </row>
    <row r="220" spans="1:7" x14ac:dyDescent="0.25">
      <c r="A220" s="2" t="s">
        <v>631</v>
      </c>
      <c r="B220" s="2" t="s">
        <v>632</v>
      </c>
      <c r="C220" s="2" t="s">
        <v>633</v>
      </c>
      <c r="D220" s="2" t="s">
        <v>950</v>
      </c>
      <c r="E220" s="2" t="s">
        <v>1161</v>
      </c>
      <c r="F220" s="2">
        <v>764</v>
      </c>
      <c r="G220" s="2" t="s">
        <v>1279</v>
      </c>
    </row>
    <row r="221" spans="1:7" x14ac:dyDescent="0.25">
      <c r="A221" s="2" t="s">
        <v>634</v>
      </c>
      <c r="B221" s="2" t="s">
        <v>635</v>
      </c>
      <c r="C221" s="2" t="s">
        <v>636</v>
      </c>
      <c r="D221" s="2" t="s">
        <v>951</v>
      </c>
      <c r="E221" s="2" t="s">
        <v>1177</v>
      </c>
      <c r="F221" s="2">
        <v>840</v>
      </c>
      <c r="G221" s="2" t="s">
        <v>1178</v>
      </c>
    </row>
    <row r="222" spans="1:7" x14ac:dyDescent="0.25">
      <c r="A222" s="2" t="s">
        <v>637</v>
      </c>
      <c r="B222" s="2" t="s">
        <v>638</v>
      </c>
      <c r="C222" s="2" t="s">
        <v>639</v>
      </c>
      <c r="D222" s="2" t="s">
        <v>952</v>
      </c>
      <c r="E222" s="2" t="s">
        <v>1189</v>
      </c>
      <c r="F222" s="2">
        <v>952</v>
      </c>
      <c r="G222" s="2" t="s">
        <v>1292</v>
      </c>
    </row>
    <row r="223" spans="1:7" x14ac:dyDescent="0.25">
      <c r="A223" s="2" t="s">
        <v>640</v>
      </c>
      <c r="B223" s="2" t="s">
        <v>641</v>
      </c>
      <c r="C223" s="2" t="s">
        <v>642</v>
      </c>
      <c r="D223" s="2" t="s">
        <v>953</v>
      </c>
    </row>
    <row r="224" spans="1:7" x14ac:dyDescent="0.25">
      <c r="A224" s="2" t="s">
        <v>643</v>
      </c>
      <c r="B224" s="2" t="s">
        <v>644</v>
      </c>
      <c r="C224" s="2" t="s">
        <v>645</v>
      </c>
      <c r="D224" s="2" t="s">
        <v>954</v>
      </c>
      <c r="E224" s="2" t="s">
        <v>1166</v>
      </c>
      <c r="F224" s="2">
        <v>776</v>
      </c>
      <c r="G224" s="2" t="s">
        <v>1282</v>
      </c>
    </row>
    <row r="225" spans="1:7" x14ac:dyDescent="0.25">
      <c r="A225" s="2" t="s">
        <v>646</v>
      </c>
      <c r="B225" s="2" t="s">
        <v>647</v>
      </c>
      <c r="C225" s="2" t="s">
        <v>648</v>
      </c>
      <c r="D225" s="2" t="s">
        <v>955</v>
      </c>
      <c r="E225" s="2" t="s">
        <v>1169</v>
      </c>
      <c r="F225" s="2">
        <v>780</v>
      </c>
      <c r="G225" s="2" t="s">
        <v>1283</v>
      </c>
    </row>
    <row r="226" spans="1:7" x14ac:dyDescent="0.25">
      <c r="A226" s="2" t="s">
        <v>649</v>
      </c>
      <c r="B226" s="2" t="s">
        <v>650</v>
      </c>
      <c r="C226" s="2" t="s">
        <v>651</v>
      </c>
      <c r="D226" s="2" t="s">
        <v>956</v>
      </c>
      <c r="E226" s="2" t="s">
        <v>1164</v>
      </c>
      <c r="F226" s="2">
        <v>788</v>
      </c>
      <c r="G226" s="2" t="s">
        <v>1165</v>
      </c>
    </row>
    <row r="227" spans="1:7" x14ac:dyDescent="0.25">
      <c r="A227" s="2" t="s">
        <v>652</v>
      </c>
      <c r="B227" s="2" t="s">
        <v>653</v>
      </c>
      <c r="C227" s="2" t="s">
        <v>654</v>
      </c>
      <c r="D227" s="2" t="s">
        <v>957</v>
      </c>
      <c r="E227" s="2" t="s">
        <v>1167</v>
      </c>
      <c r="F227" s="2">
        <v>949</v>
      </c>
      <c r="G227" s="2" t="s">
        <v>1168</v>
      </c>
    </row>
    <row r="228" spans="1:7" x14ac:dyDescent="0.25">
      <c r="A228" s="2" t="s">
        <v>655</v>
      </c>
      <c r="B228" s="2" t="s">
        <v>656</v>
      </c>
      <c r="C228" s="2" t="s">
        <v>657</v>
      </c>
      <c r="D228" s="2" t="s">
        <v>958</v>
      </c>
      <c r="E228" s="2" t="s">
        <v>1163</v>
      </c>
      <c r="F228" s="2">
        <v>934</v>
      </c>
      <c r="G228" s="2" t="s">
        <v>1281</v>
      </c>
    </row>
    <row r="229" spans="1:7" x14ac:dyDescent="0.25">
      <c r="A229" s="2" t="s">
        <v>658</v>
      </c>
      <c r="B229" s="2" t="s">
        <v>659</v>
      </c>
      <c r="C229" s="2" t="s">
        <v>660</v>
      </c>
      <c r="D229" s="2" t="s">
        <v>959</v>
      </c>
      <c r="E229" s="2" t="s">
        <v>1177</v>
      </c>
      <c r="F229" s="2">
        <v>840</v>
      </c>
      <c r="G229" s="2" t="s">
        <v>1178</v>
      </c>
    </row>
    <row r="230" spans="1:7" x14ac:dyDescent="0.25">
      <c r="A230" s="2" t="s">
        <v>661</v>
      </c>
      <c r="B230" s="2" t="s">
        <v>662</v>
      </c>
      <c r="C230" s="2" t="s">
        <v>663</v>
      </c>
      <c r="D230" s="2" t="s">
        <v>960</v>
      </c>
      <c r="E230" s="2" t="s">
        <v>1284</v>
      </c>
      <c r="F230" s="2">
        <v>0</v>
      </c>
      <c r="G230" s="2" t="s">
        <v>1285</v>
      </c>
    </row>
    <row r="231" spans="1:7" x14ac:dyDescent="0.25">
      <c r="A231" s="2" t="s">
        <v>664</v>
      </c>
      <c r="B231" s="2" t="s">
        <v>665</v>
      </c>
      <c r="C231" s="2" t="s">
        <v>666</v>
      </c>
      <c r="D231" s="2" t="s">
        <v>961</v>
      </c>
      <c r="E231" s="2" t="s">
        <v>1175</v>
      </c>
      <c r="F231" s="2">
        <v>800</v>
      </c>
      <c r="G231" s="2" t="s">
        <v>1176</v>
      </c>
    </row>
    <row r="232" spans="1:7" x14ac:dyDescent="0.25">
      <c r="A232" s="2" t="s">
        <v>667</v>
      </c>
      <c r="B232" s="2" t="s">
        <v>668</v>
      </c>
      <c r="C232" s="2" t="s">
        <v>669</v>
      </c>
      <c r="D232" s="2" t="s">
        <v>962</v>
      </c>
      <c r="E232" s="2" t="s">
        <v>1174</v>
      </c>
      <c r="F232" s="2">
        <v>980</v>
      </c>
      <c r="G232" s="2" t="s">
        <v>1286</v>
      </c>
    </row>
    <row r="233" spans="1:7" x14ac:dyDescent="0.25">
      <c r="A233" s="2" t="s">
        <v>670</v>
      </c>
      <c r="B233" s="2" t="s">
        <v>671</v>
      </c>
      <c r="C233" s="2" t="s">
        <v>672</v>
      </c>
      <c r="D233" s="2" t="s">
        <v>963</v>
      </c>
      <c r="E233" s="2" t="s">
        <v>985</v>
      </c>
      <c r="F233" s="2">
        <v>784</v>
      </c>
      <c r="G233" s="2" t="s">
        <v>986</v>
      </c>
    </row>
    <row r="234" spans="1:7" x14ac:dyDescent="0.25">
      <c r="A234" s="2" t="s">
        <v>673</v>
      </c>
      <c r="B234" s="2" t="s">
        <v>674</v>
      </c>
      <c r="C234" s="2" t="s">
        <v>675</v>
      </c>
      <c r="D234" s="2" t="s">
        <v>964</v>
      </c>
      <c r="E234" s="2" t="s">
        <v>1063</v>
      </c>
      <c r="F234" s="2">
        <v>826</v>
      </c>
      <c r="G234" s="2" t="s">
        <v>1064</v>
      </c>
    </row>
    <row r="235" spans="1:7" x14ac:dyDescent="0.25">
      <c r="A235" s="2" t="s">
        <v>679</v>
      </c>
      <c r="B235" s="2" t="s">
        <v>680</v>
      </c>
      <c r="C235" s="2" t="s">
        <v>681</v>
      </c>
      <c r="D235" s="2" t="s">
        <v>966</v>
      </c>
      <c r="E235" s="2" t="s">
        <v>1179</v>
      </c>
      <c r="F235" s="2">
        <v>858</v>
      </c>
      <c r="G235" s="2" t="s">
        <v>1287</v>
      </c>
    </row>
    <row r="236" spans="1:7" x14ac:dyDescent="0.25">
      <c r="A236" s="2" t="s">
        <v>682</v>
      </c>
      <c r="B236" s="2" t="s">
        <v>683</v>
      </c>
      <c r="C236" s="2" t="s">
        <v>684</v>
      </c>
      <c r="D236" s="2" t="s">
        <v>967</v>
      </c>
      <c r="E236" s="2" t="s">
        <v>1180</v>
      </c>
      <c r="F236" s="2">
        <v>860</v>
      </c>
      <c r="G236" s="2" t="s">
        <v>1288</v>
      </c>
    </row>
    <row r="237" spans="1:7" x14ac:dyDescent="0.25">
      <c r="A237" s="2" t="s">
        <v>685</v>
      </c>
      <c r="B237" s="2" t="s">
        <v>686</v>
      </c>
      <c r="C237" s="2" t="s">
        <v>687</v>
      </c>
      <c r="D237" s="2" t="s">
        <v>968</v>
      </c>
      <c r="E237" s="2" t="s">
        <v>1183</v>
      </c>
      <c r="F237" s="2">
        <v>548</v>
      </c>
      <c r="G237" s="2" t="s">
        <v>1291</v>
      </c>
    </row>
    <row r="238" spans="1:7" x14ac:dyDescent="0.25">
      <c r="A238" s="2" t="s">
        <v>721</v>
      </c>
      <c r="B238" s="2" t="s">
        <v>280</v>
      </c>
      <c r="C238" s="2" t="s">
        <v>281</v>
      </c>
      <c r="D238" s="2" t="s">
        <v>829</v>
      </c>
      <c r="E238" s="2" t="s">
        <v>1058</v>
      </c>
      <c r="F238" s="2">
        <v>978</v>
      </c>
      <c r="G238" s="2" t="s">
        <v>1059</v>
      </c>
    </row>
    <row r="239" spans="1:7" x14ac:dyDescent="0.25">
      <c r="A239" s="2" t="s">
        <v>728</v>
      </c>
      <c r="B239" s="2" t="s">
        <v>688</v>
      </c>
      <c r="C239" s="2" t="s">
        <v>689</v>
      </c>
      <c r="D239" s="2" t="s">
        <v>969</v>
      </c>
      <c r="E239" s="2" t="s">
        <v>1181</v>
      </c>
      <c r="F239" s="2">
        <v>937</v>
      </c>
      <c r="G239" s="2" t="s">
        <v>1289</v>
      </c>
    </row>
    <row r="240" spans="1:7" x14ac:dyDescent="0.25">
      <c r="A240" s="2" t="s">
        <v>690</v>
      </c>
      <c r="B240" s="2" t="s">
        <v>691</v>
      </c>
      <c r="C240" s="2" t="s">
        <v>692</v>
      </c>
      <c r="D240" s="2" t="s">
        <v>970</v>
      </c>
      <c r="E240" s="2" t="s">
        <v>1182</v>
      </c>
      <c r="F240" s="2">
        <v>704</v>
      </c>
      <c r="G240" s="2" t="s">
        <v>1290</v>
      </c>
    </row>
    <row r="241" spans="1:7" x14ac:dyDescent="0.25">
      <c r="A241" s="2" t="s">
        <v>693</v>
      </c>
      <c r="B241" s="2" t="s">
        <v>694</v>
      </c>
      <c r="C241" s="2" t="s">
        <v>695</v>
      </c>
      <c r="D241" s="2" t="s">
        <v>971</v>
      </c>
      <c r="E241" s="2" t="s">
        <v>1177</v>
      </c>
      <c r="F241" s="2">
        <v>840</v>
      </c>
      <c r="G241" s="2" t="s">
        <v>1178</v>
      </c>
    </row>
    <row r="242" spans="1:7" x14ac:dyDescent="0.25">
      <c r="A242" s="2" t="s">
        <v>696</v>
      </c>
      <c r="B242" s="2" t="s">
        <v>697</v>
      </c>
      <c r="C242" s="2" t="s">
        <v>698</v>
      </c>
      <c r="D242" s="2" t="s">
        <v>972</v>
      </c>
    </row>
    <row r="243" spans="1:7" x14ac:dyDescent="0.25">
      <c r="A243" s="2" t="s">
        <v>699</v>
      </c>
      <c r="B243" s="2" t="s">
        <v>700</v>
      </c>
      <c r="C243" s="2" t="s">
        <v>701</v>
      </c>
      <c r="D243" s="2" t="s">
        <v>973</v>
      </c>
    </row>
    <row r="244" spans="1:7" x14ac:dyDescent="0.25">
      <c r="A244" s="2" t="s">
        <v>702</v>
      </c>
      <c r="B244" s="2" t="s">
        <v>703</v>
      </c>
      <c r="C244" s="2" t="s">
        <v>704</v>
      </c>
      <c r="D244" s="2" t="s">
        <v>974</v>
      </c>
      <c r="E244" s="2" t="s">
        <v>1190</v>
      </c>
      <c r="F244" s="2">
        <v>886</v>
      </c>
      <c r="G244" s="2" t="s">
        <v>1293</v>
      </c>
    </row>
    <row r="245" spans="1:7" x14ac:dyDescent="0.25">
      <c r="A245" s="2" t="s">
        <v>705</v>
      </c>
      <c r="B245" s="2" t="s">
        <v>706</v>
      </c>
      <c r="C245" s="2" t="s">
        <v>707</v>
      </c>
      <c r="D245" s="2" t="s">
        <v>975</v>
      </c>
      <c r="E245" s="2" t="s">
        <v>1192</v>
      </c>
      <c r="F245" s="2">
        <v>967</v>
      </c>
      <c r="G245" s="2" t="s">
        <v>1295</v>
      </c>
    </row>
    <row r="246" spans="1:7" x14ac:dyDescent="0.25">
      <c r="A246" s="2" t="s">
        <v>708</v>
      </c>
      <c r="B246" s="2" t="s">
        <v>709</v>
      </c>
      <c r="C246" s="2" t="s">
        <v>710</v>
      </c>
      <c r="D246" s="2" t="s">
        <v>976</v>
      </c>
      <c r="E246" s="2" t="s">
        <v>1177</v>
      </c>
      <c r="F246" s="2">
        <v>840</v>
      </c>
      <c r="G246" s="2" t="s">
        <v>1178</v>
      </c>
    </row>
  </sheetData>
  <sheetProtection algorithmName="SHA-512" hashValue="z3e/HmwLKvQOM4rQLlg2BYNG+9TBIi0XCSPP7SbFRqakgRtSMnTKP0Yj/MmNyfREvN6gRm2msHLLw9rk/8VTVw==" saltValue="UUIE/vljXor0o7sNyRnwNA==" spinCount="100000" sheet="1" objects="1" scenarios="1"/>
  <sortState ref="H9:J155">
    <sortCondition ref="H9:H155"/>
  </sortState>
  <pageMargins left="0.7" right="0.7" top="0.75" bottom="0.75" header="0.3" footer="0.3"/>
  <pageSetup paperSize="9" orientation="portrait" r:id="rId1"/>
  <drawing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E A A B Q S w M E F A A C A A g A M W Q t T T / M I q 6 o A A A A + Q A A A B I A H A B D b 2 5 m a W c v U G F j a 2 F n Z S 5 4 b W w g o h g A K K A U A A A A A A A A A A A A A A A A A A A A A A A A A A A A h Y 9 N D o I w G E S v Q r q n f w R j y E d Z u B U 1 M T F u K 1 Z o h G J o s d z N h U f y C p I o 6 s 7 l T N 4 k b x 6 3 O 2 R D U w d X 1 V n d m h Q x T F G g T N E e t S l T 1 L t T O E e Z g I 0 s z r J U w Q g b m w x W p 6 h y 7 p I Q 4 r 3 H P s J t V x J O K S P 7 f L k t K t X I U B v r p C k U + q y O / 1 d I w O 4 l I z i O Z z i m P M K M U Q 5 k 6 i H X 5 s v w U R l T I D 8 l L P r a 9 Z 0 S 5 h C u 1 k C m C O R 9 Q z w B U E s D B B Q A A g A I A D F k L U 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Z C 1 N s C b m + Q k B A A A K B A A A E w A c A E Z v c m 1 1 b G F z L 1 N l Y 3 R p b 2 4 x L m 0 g o h g A K K A U A A A A A A A A A A A A A A A A A A A A A A A A A A A A 7 Z F B a 8 J A E I X v g f y H Y b 0 k E A R t b 8 V T a L 1 I D 0 2 g B x F Z 0 1 G D m 1 m Z 3 Q R D y H / v p g G R x v g D S v e y M N + 8 x / C e w c z m m i D p / 9 m L 7 / m e O U r G L 1 j q C p k K J L t l r J B K N F s r d w p h A Q q t 7 4 F 7 i S 4 5 6 y a v l w z V N C 6 Z n e B T 8 2 m n 9 S k I m / W 7 L H A h R s 3 E p l 3 H m q w j m 6 j 3 n I j 4 K O n g T k j r M w p n n n a b 0 5 Q l m b 3 m I t a q L K i D J u g P i J p G L N 8 S W D l v B T M R g X U U L F 5 s G 8 E t m z 9 g T w / Y 8 1 0 W K 2 l M v s 8 z 2 c U 3 W O l i 1 T w Y f / Q J g L G M s g B y C Q 3 d r 4 G B P C B l 9 a h L J V V 5 1 U u q f 2 B f x C 9 V G / p e T n d D v i 1 + M t 4 W B P N Q / P f / B / v / B l B L A Q I t A B Q A A g A I A D F k L U 0 / z C K u q A A A A P k A A A A S A A A A A A A A A A A A A A A A A A A A A A B D b 2 5 m a W c v U G F j a 2 F n Z S 5 4 b W x Q S w E C L Q A U A A I A C A A x Z C 1 N D 8 r p q 6 Q A A A D p A A A A E w A A A A A A A A A A A A A A A A D 0 A A A A W 0 N v b n R l b n R f V H l w Z X N d L n h t b F B L A Q I t A B Q A A g A I A D F k L U 2 w J u b 5 C Q E A A A o E A A A T A A A A A A A A A A A A A A A A A O U B A A B G b 3 J t d W x h c y 9 T Z W N 0 a W 9 u M S 5 t U E s F B g A A A A A D A A M A w g A A A D s 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E c A A A A A A A A / x s 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H b 3 Z l c m 5 t Z W 5 0 X 3 J l d m V u d W V z X 3 R h Y m x l 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O Y W 1 l V X B k Y X R l Z E F m d G V y R m l s b C I g V m F s d W U 9 I m w w I i A v P j x F b n R y e S B U e X B l P S J G a W x s Z W R D b 2 1 w b G V 0 Z V J l c 3 V s d F R v V 2 9 y a 3 N o Z W V 0 I i B W Y W x 1 Z T 0 i b D E i I C 8 + P E V u d H J 5 I F R 5 c G U 9 I k F k Z G V k V G 9 E Y X R h T W 9 k Z W w i I F Z h b H V l P S J s M C I g L z 4 8 R W 5 0 c n k g V H l w Z T 0 i R m l s b E N v d W 5 0 I i B W Y W x 1 Z T 0 i b D I 3 I i A v P j x F b n R y e S B U e X B l P S J G a W x s R X J y b 3 J D b 2 R l I i B W Y W x 1 Z T 0 i c 1 V u a 2 5 v d 2 4 i I C 8 + P E V u d H J 5 I F R 5 c G U 9 I k Z p b G x F c n J v c k N v d W 5 0 I i B W Y W x 1 Z T 0 i b D A i I C 8 + P E V u d H J 5 I F R 5 c G U 9 I k Z p b G x M Y X N 0 V X B k Y X R l Z C I g V m F s d W U 9 I m Q y M D E 4 L T A 4 L T I x V D E x O j Q z O j A z L j Q 2 N D U y O D B a I i A v P j x F b n R y e S B U e X B l P S J G a W x s Q 2 9 s d W 1 u V H l w Z X M i I F Z h b H V l P S J z Q m d Z R 0 J n W U d C Z 1 l B Q m c 9 P S I g L z 4 8 R W 5 0 c n k g V H l w Z T 0 i R m l s b E N v b H V t b k 5 h b W V z I i B W Y W x 1 Z T 0 i c 1 s m c X V v d D t H R l M g T G V 2 Z W w g M S Z x d W 9 0 O y w m c X V v d D t H R l M g T G V 2 Z W w g M i Z x d W 9 0 O y w m c X V v d D t H R l M g T G V 2 Z W w g M y Z x d W 9 0 O y w m c X V v d D t H R l M g T G V 2 Z W w g N C Z x d W 9 0 O y w m c X V v d D t H R l M g Q 2 x h c 3 N p Z m l j Y X R p b 2 4 m c X V v d D s s J n F 1 b 3 Q 7 U 2 V j d G 9 y J n F 1 b 3 Q 7 L C Z x d W 9 0 O 1 J l d m V u d W U g c 3 R y Z W F t I G 5 h b W U m c X V v d D s s J n F 1 b 3 Q 7 R 2 9 2 Z X J u b W V u d C B h Z 2 V u Y 3 k m c X V v d D s s J n F 1 b 3 Q 7 U m V 2 Z W 5 1 Z S B 2 Y W x 1 Z S Z x d W 9 0 O y w m c X V v d D t D d X J y Z W 5 j e S 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H b 3 Z l c m 5 t Z W 5 0 X 3 J l d m V u d W V z X 3 R h Y m x l L 0 N o Y W 5 n Z W Q g V H l w Z S 5 7 R 0 Z T I E x l d m V s I D E s M H 0 m c X V v d D s s J n F 1 b 3 Q 7 U 2 V j d G l v b j E v R 2 9 2 Z X J u b W V u d F 9 y Z X Z l b n V l c 1 9 0 Y W J s Z S 9 D a G F u Z 2 V k I F R 5 c G U u e 0 d G U y B M Z X Z l b C A y L D F 9 J n F 1 b 3 Q 7 L C Z x d W 9 0 O 1 N l Y 3 R p b 2 4 x L 0 d v d m V y b m 1 l b n R f c m V 2 Z W 5 1 Z X N f d G F i b G U v Q 2 h h b m d l Z C B U e X B l L n t H R l M g T G V 2 Z W w g M y w y f S Z x d W 9 0 O y w m c X V v d D t T Z W N 0 a W 9 u M S 9 H b 3 Z l c m 5 t Z W 5 0 X 3 J l d m V u d W V z X 3 R h Y m x l L 0 N o Y W 5 n Z W Q g V H l w Z S 5 7 R 0 Z T I E x l d m V s I D Q s M 3 0 m c X V v d D s s J n F 1 b 3 Q 7 U 2 V j d G l v b j E v R 2 9 2 Z X J u b W V u d F 9 y Z X Z l b n V l c 1 9 0 Y W J s Z S 9 D a G F u Z 2 V k I F R 5 c G U u e 0 d G U y B D b G F z c 2 l m a W N h d G l v b i w 0 f S Z x d W 9 0 O y w m c X V v d D t T Z W N 0 a W 9 u M S 9 H b 3 Z l c m 5 t Z W 5 0 X 3 J l d m V u d W V z X 3 R h Y m x l L 0 N o Y W 5 n Z W Q g V H l w Z S 5 7 U 2 V j d G 9 y L D V 9 J n F 1 b 3 Q 7 L C Z x d W 9 0 O 1 N l Y 3 R p b 2 4 x L 0 d v d m V y b m 1 l b n R f c m V 2 Z W 5 1 Z X N f d G F i b G U v Q 2 h h b m d l Z C B U e X B l L n t S Z X Z l b n V l I H N 0 c m V h b S B u Y W 1 l L D Z 9 J n F 1 b 3 Q 7 L C Z x d W 9 0 O 1 N l Y 3 R p b 2 4 x L 0 d v d m V y b m 1 l b n R f c m V 2 Z W 5 1 Z X N f d G F i b G U v Q 2 h h b m d l Z C B U e X B l L n t H b 3 Z l c m 5 t Z W 5 0 I G F n Z W 5 j e S w 3 f S Z x d W 9 0 O y w m c X V v d D t T Z W N 0 a W 9 u M S 9 H b 3 Z l c m 5 t Z W 5 0 X 3 J l d m V u d W V z X 3 R h Y m x l L 0 N o Y W 5 n Z W Q g V H l w Z S 5 7 U m V 2 Z W 5 1 Z S B 2 Y W x 1 Z S w 4 f S Z x d W 9 0 O y w m c X V v d D t T Z W N 0 a W 9 u M S 9 H b 3 Z l c m 5 t Z W 5 0 X 3 J l d m V u d W V z X 3 R h Y m x l L 0 N o Y W 5 n Z W Q g V H l w Z S 5 7 Q 3 V y c m V u Y 3 k s O X 0 m c X V v d D t d L C Z x d W 9 0 O 0 N v b H V t b k N v d W 5 0 J n F 1 b 3 Q 7 O j E w L C Z x d W 9 0 O 0 t l e U N v b H V t b k 5 h b W V z J n F 1 b 3 Q 7 O l t d L C Z x d W 9 0 O 0 N v b H V t b k l k Z W 5 0 a X R p Z X M m c X V v d D s 6 W y Z x d W 9 0 O 1 N l Y 3 R p b 2 4 x L 0 d v d m V y b m 1 l b n R f c m V 2 Z W 5 1 Z X N f d G F i b G U v Q 2 h h b m d l Z C B U e X B l L n t H R l M g T G V 2 Z W w g M S w w f S Z x d W 9 0 O y w m c X V v d D t T Z W N 0 a W 9 u M S 9 H b 3 Z l c m 5 t Z W 5 0 X 3 J l d m V u d W V z X 3 R h Y m x l L 0 N o Y W 5 n Z W Q g V H l w Z S 5 7 R 0 Z T I E x l d m V s I D I s M X 0 m c X V v d D s s J n F 1 b 3 Q 7 U 2 V j d G l v b j E v R 2 9 2 Z X J u b W V u d F 9 y Z X Z l b n V l c 1 9 0 Y W J s Z S 9 D a G F u Z 2 V k I F R 5 c G U u e 0 d G U y B M Z X Z l b C A z L D J 9 J n F 1 b 3 Q 7 L C Z x d W 9 0 O 1 N l Y 3 R p b 2 4 x L 0 d v d m V y b m 1 l b n R f c m V 2 Z W 5 1 Z X N f d G F i b G U v Q 2 h h b m d l Z C B U e X B l L n t H R l M g T G V 2 Z W w g N C w z f S Z x d W 9 0 O y w m c X V v d D t T Z W N 0 a W 9 u M S 9 H b 3 Z l c m 5 t Z W 5 0 X 3 J l d m V u d W V z X 3 R h Y m x l L 0 N o Y W 5 n Z W Q g V H l w Z S 5 7 R 0 Z T I E N s Y X N z a W Z p Y 2 F 0 a W 9 u L D R 9 J n F 1 b 3 Q 7 L C Z x d W 9 0 O 1 N l Y 3 R p b 2 4 x L 0 d v d m V y b m 1 l b n R f c m V 2 Z W 5 1 Z X N f d G F i b G U v Q 2 h h b m d l Z C B U e X B l L n t T Z W N 0 b 3 I s N X 0 m c X V v d D s s J n F 1 b 3 Q 7 U 2 V j d G l v b j E v R 2 9 2 Z X J u b W V u d F 9 y Z X Z l b n V l c 1 9 0 Y W J s Z S 9 D a G F u Z 2 V k I F R 5 c G U u e 1 J l d m V u d W U g c 3 R y Z W F t I G 5 h b W U s N n 0 m c X V v d D s s J n F 1 b 3 Q 7 U 2 V j d G l v b j E v R 2 9 2 Z X J u b W V u d F 9 y Z X Z l b n V l c 1 9 0 Y W J s Z S 9 D a G F u Z 2 V k I F R 5 c G U u e 0 d v d m V y b m 1 l b n Q g Y W d l b m N 5 L D d 9 J n F 1 b 3 Q 7 L C Z x d W 9 0 O 1 N l Y 3 R p b 2 4 x L 0 d v d m V y b m 1 l b n R f c m V 2 Z W 5 1 Z X N f d G F i b G U v Q 2 h h b m d l Z C B U e X B l L n t S Z X Z l b n V l I H Z h b H V l L D h 9 J n F 1 b 3 Q 7 L C Z x d W 9 0 O 1 N l Y 3 R p b 2 4 x L 0 d v d m V y b m 1 l b n R f c m V 2 Z W 5 1 Z X N f d G F i b G U v Q 2 h h b m d l Z C B U e X B l L n t D d X J y Z W 5 j e S w 5 f S Z x d W 9 0 O 1 0 s J n F 1 b 3 Q 7 U m V s Y X R p b 2 5 z a G l w S W 5 m b y Z x d W 9 0 O z p b X X 0 i I C 8 + P C 9 T d G F i b G V F b n R y a W V z P j w v S X R l b T 4 8 S X R l b T 4 8 S X R l b U x v Y 2 F 0 a W 9 u P j x J d G V t V H l w Z T 5 G b 3 J t d W x h P C 9 J d G V t V H l w Z T 4 8 S X R l b V B h d G g + U 2 V j d G l v b j E v R 2 9 2 Z X J u b W V u d F 9 y Z X Z l b n V l c 1 9 0 Y W J s Z S 9 T b 3 V y Y 2 U 8 L 0 l 0 Z W 1 Q Y X R o P j w v S X R l b U x v Y 2 F 0 a W 9 u P j x T d G F i b G V F b n R y a W V z I C 8 + P C 9 J d G V t P j x J d G V t P j x J d G V t T G 9 j Y X R p b 2 4 + P E l 0 Z W 1 U e X B l P k Z v c m 1 1 b G E 8 L 0 l 0 Z W 1 U e X B l P j x J d G V t U G F 0 a D 5 T Z W N 0 a W 9 u M S 9 H b 3 Z l c m 5 t Z W 5 0 X 3 J l d m V u d W V z X 3 R h Y m x l L 0 N o Y W 5 n Z W Q l M j B U e X B l P C 9 J d G V t U G F 0 a D 4 8 L 0 l 0 Z W 1 M b 2 N h d G l v b j 4 8 U 3 R h Y m x l R W 5 0 c m l l c y A v P j w v S X R l b T 4 8 S X R l b T 4 8 S X R l b U x v Y 2 F 0 a W 9 u P j x J d G V t V H l w Z T 5 G b 3 J t d W x h P C 9 J d G V t V H l w Z T 4 8 S X R l b V B h d G g + U 2 V j d G l v b j E v R 2 9 2 Z X J u b W V u d F 9 y Z X Z l b n V l c 1 9 0 Y W J s Z S U y M C g y 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T m F t Z V V w Z G F 0 Z W R B Z n R l c k Z p b G w i I F Z h b H V l P S J s M C I g L z 4 8 R W 5 0 c n k g V H l w Z T 0 i R m l s b G V k Q 2 9 t c G x l d G V S Z X N 1 b H R U b 1 d v c m t z a G V l d C I g V m F s d W U 9 I m w x I i A v P j x F b n R y e S B U e X B l P S J B Z G R l Z F R v R G F 0 Y U 1 v Z G V s I i B W Y W x 1 Z T 0 i b D A i I C 8 + P E V u d H J 5 I F R 5 c G U 9 I k Z p b G x D b 3 V u d C I g V m F s d W U 9 I m w y N y I g L z 4 8 R W 5 0 c n k g V H l w Z T 0 i R m l s b E V y c m 9 y Q 2 9 k Z S I g V m F s d W U 9 I n N V b m t u b 3 d u I i A v P j x F b n R y e S B U e X B l P S J G a W x s R X J y b 3 J D b 3 V u d C I g V m F s d W U 9 I m w w I i A v P j x F b n R y e S B U e X B l P S J G a W x s T G F z d F V w Z G F 0 Z W Q i I F Z h b H V l P S J k M j A x O C 0 w O S 0 x M 1 Q x M D o z M z o y M i 4 1 O T I x N j c 5 W i I g L z 4 8 R W 5 0 c n k g V H l w Z T 0 i R m l s b E N v b H V t b l R 5 c G V z I i B W Y W x 1 Z T 0 i c 0 J n W U d C Z 1 l H Q m d Z Q U J n P T 0 i I C 8 + P E V u d H J 5 I F R 5 c G U 9 I k Z p b G x D b 2 x 1 b W 5 O Y W 1 l c y I g V m F s d W U 9 I n N b J n F 1 b 3 Q 7 R 0 Z T I E x l d m V s I D E m c X V v d D s s J n F 1 b 3 Q 7 R 0 Z T I E x l d m V s I D I m c X V v d D s s J n F 1 b 3 Q 7 R 0 Z T I E x l d m V s I D M m c X V v d D s s J n F 1 b 3 Q 7 R 0 Z T I E x l d m V s I D Q m c X V v d D s s J n F 1 b 3 Q 7 R 0 Z T I E N s Y X N z a W Z p Y 2 F 0 a W 9 u J n F 1 b 3 Q 7 L C Z x d W 9 0 O 1 N l Y 3 R v c i Z x d W 9 0 O y w m c X V v d D t S Z X Z l b n V l I H N 0 c m V h b S B u Y W 1 l J n F 1 b 3 Q 7 L C Z x d W 9 0 O 0 d v d m V y b m 1 l b n Q g Y W d l b m N 5 J n F 1 b 3 Q 7 L C Z x d W 9 0 O 1 J l d m V u d W U g d m F s d W U m c X V v d D s s J n F 1 b 3 Q 7 Q 3 V y c m V u Y 3 k 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Q 2 9 s d W 1 u Q 2 9 1 b n Q m c X V v d D s 6 M T A s J n F 1 b 3 Q 7 S 2 V 5 Q 2 9 s d W 1 u T m F t Z X M m c X V v d D s 6 W 1 0 s J n F 1 b 3 Q 7 Q 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U m V s Y X R p b 2 5 z a G l w S W 5 m b y Z x d W 9 0 O z p b X X 0 i I C 8 + P C 9 T d G F i b G V F b n R y a W V z P j w v S X R l b T 4 8 S X R l b T 4 8 S X R l b U x v Y 2 F 0 a W 9 u P j x J d G V t V H l w Z T 5 G b 3 J t d W x h P C 9 J d G V t V H l w Z T 4 8 S X R l b V B h d G g + U 2 V j d G l v b j E v R 2 9 2 Z X J u b W V u d F 9 y Z X Z l b n V l c 1 9 0 Y W J s Z S U y M C g y K S 9 T b 3 V y Y 2 U 8 L 0 l 0 Z W 1 Q Y X R o P j w v S X R l b U x v Y 2 F 0 a W 9 u P j x T d G F i b G V F b n R y a W V z I C 8 + P C 9 J d G V t P j x J d G V t P j x J d G V t T G 9 j Y X R p b 2 4 + P E l 0 Z W 1 U e X B l P k Z v c m 1 1 b G E 8 L 0 l 0 Z W 1 U e X B l P j x J d G V t U G F 0 a D 5 T Z W N 0 a W 9 u M S 9 H b 3 Z l c m 5 t Z W 5 0 X 3 J l d m V u d W V z X 3 R h Y m x l J T I w K D I p L 0 N o Y W 5 n Z W Q l M j B U e X B l P C 9 J d G V t U G F 0 a D 4 8 L 0 l 0 Z W 1 M b 2 N h d G l v b j 4 8 U 3 R h Y m x l R W 5 0 c m l l c y A v P j w v S X R l b T 4 8 L 0 l 0 Z W 1 z P j w v T G 9 j Y W x Q Y W N r Y W d l T W V 0 Y W R h d G F G a W x l P h Y A A A B Q S w U G A A A A A A A A A A A A A A A A A A A A A A A A 2 g A A A A E A A A D Q j J 3 f A R X R E Y x 6 A M B P w p f r A Q A A A L 1 1 N m I i f u 5 P v o q V P M l o j m A A A A A A A g A A A A A A A 2 Y A A M A A A A A Q A A A A N V 0 d X L O y 5 E s y E 8 5 a m 9 / q 5 A A A A A A E g A A A o A A A A B A A A A A C e S W o M j 2 F f i a j s o I Z I Q J B U A A A A O X K 1 6 3 9 z z 3 u E Y f I V 0 R M u o E y J P C E r m G s c t L K I 9 2 Z 2 0 z 9 f m G a G p P w E f z W Y U Q N g d W K 3 V Q x P z K N R B I Y V B J D K Q B 2 f L z K w r m 0 q d b y 1 F u u f 7 R l z n X g F A A A A A m 5 g M Q q e H N f v O k M v O V P x i h B / i L D < / 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DA85FB-57D5-4A9F-A904-DAE491709832}">
  <ds:schemaRefs>
    <ds:schemaRef ds:uri="http://schemas.microsoft.com/DataMashup"/>
  </ds:schemaRefs>
</ds:datastoreItem>
</file>

<file path=customXml/itemProps2.xml><?xml version="1.0" encoding="utf-8"?>
<ds:datastoreItem xmlns:ds="http://schemas.openxmlformats.org/officeDocument/2006/customXml" ds:itemID="{D54F90D9-6E1E-43EA-AB01-9921EA13ECBF}">
  <ds:schemaRefs>
    <ds:schemaRef ds:uri="http://schemas.microsoft.com/sharepoint/v3/contenttype/forms"/>
  </ds:schemaRefs>
</ds:datastoreItem>
</file>

<file path=customXml/itemProps3.xml><?xml version="1.0" encoding="utf-8"?>
<ds:datastoreItem xmlns:ds="http://schemas.openxmlformats.org/officeDocument/2006/customXml" ds:itemID="{9F7D2E2C-E2E5-4D47-AEB6-0DB6B1FF4F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2EB73A9A-A04F-41FF-96F9-A7BAA5B16ED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16</vt:i4>
      </vt:variant>
    </vt:vector>
  </HeadingPairs>
  <TitlesOfParts>
    <vt:vector size="23" baseType="lpstr">
      <vt:lpstr>Introduction</vt:lpstr>
      <vt:lpstr>Parte 1 - Datos generales</vt:lpstr>
      <vt:lpstr>Parte 2 - Lista Divulgaciones</vt:lpstr>
      <vt:lpstr>Parte 3 - Entidades informantes</vt:lpstr>
      <vt:lpstr>Parte 4 - Ingresos del gobierno</vt:lpstr>
      <vt:lpstr>Parte 5 - Datos de empresas</vt:lpstr>
      <vt:lpstr>Lists</vt:lpstr>
      <vt:lpstr>Agency_type</vt:lpstr>
      <vt:lpstr>Commodities_list</vt:lpstr>
      <vt:lpstr>Commodity_names</vt:lpstr>
      <vt:lpstr>Companies_list</vt:lpstr>
      <vt:lpstr>Countries_list</vt:lpstr>
      <vt:lpstr>Currency_code_list</vt:lpstr>
      <vt:lpstr>GFS_list</vt:lpstr>
      <vt:lpstr>Government_entities_list</vt:lpstr>
      <vt:lpstr>Project_phases_list</vt:lpstr>
      <vt:lpstr>Projectname</vt:lpstr>
      <vt:lpstr>Reporting_options_list</vt:lpstr>
      <vt:lpstr>Revenue_stream_list</vt:lpstr>
      <vt:lpstr>Sector_list</vt:lpstr>
      <vt:lpstr>Simple_options_list</vt:lpstr>
      <vt:lpstr>Total_reconciled</vt:lpstr>
      <vt:lpstr>Total_revenues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EITI International Secretariat</dc:creator>
  <cp:lastModifiedBy>Sandra Castillo</cp:lastModifiedBy>
  <cp:lastPrinted>2018-09-11T11:28:24Z</cp:lastPrinted>
  <dcterms:created xsi:type="dcterms:W3CDTF">2018-04-20T09:16:43Z</dcterms:created>
  <dcterms:modified xsi:type="dcterms:W3CDTF">2020-05-26T15:52:25Z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